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Y 27 7.1.26 - 6.30.27\FY 27 Budget Development\Tuition\"/>
    </mc:Choice>
  </mc:AlternateContent>
  <xr:revisionPtr revIDLastSave="0" documentId="8_{B01FEE89-493E-41B1-B9D1-16493AEE3CF9}" xr6:coauthVersionLast="36" xr6:coauthVersionMax="36" xr10:uidLastSave="{00000000-0000-0000-0000-000000000000}"/>
  <bookViews>
    <workbookView xWindow="0" yWindow="0" windowWidth="23040" windowHeight="9060" tabRatio="751" xr2:uid="{00000000-000D-0000-FFFF-FFFF00000000}"/>
  </bookViews>
  <sheets>
    <sheet name="SchedA " sheetId="41" r:id="rId1"/>
    <sheet name="SchedB" sheetId="22" r:id="rId2"/>
    <sheet name="SchedC" sheetId="42" r:id="rId3"/>
  </sheets>
  <definedNames>
    <definedName name="_xlnm.Print_Area" localSheetId="0">'SchedA '!$A$1:$I$39</definedName>
    <definedName name="_xlnm.Print_Area" localSheetId="1">SchedB!$A$1:$I$42</definedName>
    <definedName name="_xlnm.Print_Area" localSheetId="2">SchedC!$A$1:$H$45</definedName>
  </definedNames>
  <calcPr calcId="191029"/>
</workbook>
</file>

<file path=xl/calcChain.xml><?xml version="1.0" encoding="utf-8"?>
<calcChain xmlns="http://schemas.openxmlformats.org/spreadsheetml/2006/main">
  <c r="D42" i="42" l="1"/>
  <c r="F42" i="42" s="1"/>
  <c r="H42" i="42" s="1"/>
  <c r="D41" i="42"/>
  <c r="D38" i="42"/>
  <c r="F38" i="42" s="1"/>
  <c r="H38" i="42" s="1"/>
  <c r="D37" i="42"/>
  <c r="D33" i="42"/>
  <c r="F33" i="42" s="1"/>
  <c r="H33" i="42" s="1"/>
  <c r="D32" i="42"/>
  <c r="D29" i="42"/>
  <c r="D30" i="42" s="1"/>
  <c r="D28" i="42"/>
  <c r="D24" i="42"/>
  <c r="F24" i="42" s="1"/>
  <c r="H24" i="42" s="1"/>
  <c r="D23" i="42"/>
  <c r="D20" i="42"/>
  <c r="F20" i="42" s="1"/>
  <c r="H20" i="42" s="1"/>
  <c r="D19" i="42"/>
  <c r="D15" i="42"/>
  <c r="D14" i="42"/>
  <c r="D11" i="42"/>
  <c r="F11" i="42" s="1"/>
  <c r="H11" i="42" s="1"/>
  <c r="D10" i="42"/>
  <c r="B43" i="42"/>
  <c r="B39" i="42"/>
  <c r="B34" i="42"/>
  <c r="B30" i="42"/>
  <c r="F28" i="42"/>
  <c r="H28" i="42" s="1"/>
  <c r="B25" i="42"/>
  <c r="B21" i="42"/>
  <c r="F19" i="42"/>
  <c r="H19" i="42" s="1"/>
  <c r="B16" i="42"/>
  <c r="F15" i="42"/>
  <c r="H15" i="42" s="1"/>
  <c r="F14" i="42"/>
  <c r="B12" i="42"/>
  <c r="F10" i="42"/>
  <c r="D34" i="42" l="1"/>
  <c r="F29" i="42"/>
  <c r="H29" i="42" s="1"/>
  <c r="D25" i="42"/>
  <c r="F23" i="42"/>
  <c r="F25" i="42" s="1"/>
  <c r="H25" i="42" s="1"/>
  <c r="D39" i="42"/>
  <c r="F39" i="42" s="1"/>
  <c r="H39" i="42" s="1"/>
  <c r="D12" i="42"/>
  <c r="F16" i="42"/>
  <c r="H16" i="42" s="1"/>
  <c r="H14" i="42"/>
  <c r="D43" i="42"/>
  <c r="F41" i="42"/>
  <c r="F12" i="42"/>
  <c r="H12" i="42" s="1"/>
  <c r="H10" i="42"/>
  <c r="F37" i="42"/>
  <c r="H37" i="42" s="1"/>
  <c r="D21" i="42"/>
  <c r="F21" i="42" s="1"/>
  <c r="H21" i="42" s="1"/>
  <c r="D16" i="42"/>
  <c r="F32" i="42"/>
  <c r="F30" i="42" l="1"/>
  <c r="H30" i="42" s="1"/>
  <c r="H23" i="42"/>
  <c r="F34" i="42"/>
  <c r="H34" i="42" s="1"/>
  <c r="H32" i="42"/>
  <c r="H41" i="42"/>
  <c r="F43" i="42"/>
  <c r="H43" i="42" s="1"/>
  <c r="D40" i="22" l="1"/>
  <c r="F11" i="22" l="1"/>
  <c r="B38" i="41"/>
  <c r="D13" i="41"/>
  <c r="B40" i="22"/>
  <c r="B38" i="22"/>
  <c r="B34" i="22"/>
  <c r="B29" i="22"/>
  <c r="B24" i="22"/>
  <c r="B22" i="22"/>
  <c r="B18" i="22"/>
  <c r="B13" i="22"/>
  <c r="B23" i="41"/>
  <c r="B36" i="41"/>
  <c r="B32" i="41"/>
  <c r="B28" i="41"/>
  <c r="D38" i="22" l="1"/>
  <c r="D17" i="41" l="1"/>
  <c r="D36" i="41" l="1"/>
  <c r="F34" i="41"/>
  <c r="D32" i="41"/>
  <c r="F30" i="41"/>
  <c r="F27" i="41"/>
  <c r="H27" i="41" s="1"/>
  <c r="D28" i="41"/>
  <c r="D38" i="41" s="1"/>
  <c r="D21" i="41"/>
  <c r="F19" i="41"/>
  <c r="F16" i="41"/>
  <c r="H16" i="41" s="1"/>
  <c r="F12" i="41"/>
  <c r="H12" i="41" s="1"/>
  <c r="D23" i="41" l="1"/>
  <c r="H34" i="41"/>
  <c r="H19" i="41"/>
  <c r="H30" i="41"/>
  <c r="F35" i="41"/>
  <c r="H35" i="41" s="1"/>
  <c r="F15" i="41"/>
  <c r="F26" i="41"/>
  <c r="F20" i="41"/>
  <c r="H20" i="41" s="1"/>
  <c r="F31" i="41"/>
  <c r="H31" i="41" s="1"/>
  <c r="F11" i="41"/>
  <c r="F32" i="41" l="1"/>
  <c r="F21" i="41"/>
  <c r="F36" i="41"/>
  <c r="F28" i="41"/>
  <c r="H26" i="41"/>
  <c r="F13" i="41"/>
  <c r="H11" i="41"/>
  <c r="F17" i="41"/>
  <c r="H15" i="41"/>
  <c r="H36" i="41" l="1"/>
  <c r="F38" i="41"/>
  <c r="H38" i="41" s="1"/>
  <c r="H21" i="41"/>
  <c r="F23" i="41"/>
  <c r="H23" i="41" s="1"/>
  <c r="H28" i="41"/>
  <c r="H13" i="41"/>
  <c r="H32" i="41"/>
  <c r="H17" i="41"/>
  <c r="F32" i="22" l="1"/>
  <c r="H32" i="22" s="1"/>
  <c r="F16" i="22"/>
  <c r="H16" i="22" s="1"/>
  <c r="D29" i="22" l="1"/>
  <c r="D34" i="22"/>
  <c r="D18" i="22" l="1"/>
  <c r="D13" i="22"/>
  <c r="D22" i="22"/>
  <c r="D24" i="22" l="1"/>
  <c r="F13" i="22" l="1"/>
  <c r="F18" i="22" l="1"/>
  <c r="H18" i="22" s="1"/>
  <c r="F17" i="22" l="1"/>
  <c r="H17" i="22" s="1"/>
  <c r="F36" i="22"/>
  <c r="H36" i="22" s="1"/>
  <c r="F31" i="22"/>
  <c r="H31" i="22" s="1"/>
  <c r="F28" i="22"/>
  <c r="H28" i="22" s="1"/>
  <c r="F27" i="22"/>
  <c r="H27" i="22" s="1"/>
  <c r="F21" i="22"/>
  <c r="H21" i="22" s="1"/>
  <c r="F20" i="22"/>
  <c r="H20" i="22" s="1"/>
  <c r="F15" i="22"/>
  <c r="H15" i="22" s="1"/>
  <c r="F12" i="22"/>
  <c r="H12" i="22" s="1"/>
  <c r="H11" i="22"/>
  <c r="F34" i="22" l="1"/>
  <c r="H34" i="22" s="1"/>
  <c r="F37" i="22"/>
  <c r="H37" i="22" s="1"/>
  <c r="F33" i="22"/>
  <c r="H33" i="22" s="1"/>
  <c r="F29" i="22"/>
  <c r="H29" i="22" s="1"/>
  <c r="F22" i="22"/>
  <c r="H13" i="22"/>
  <c r="H22" i="22" l="1"/>
  <c r="F24" i="22"/>
  <c r="H24" i="22"/>
  <c r="F38" i="22"/>
  <c r="H38" i="22" l="1"/>
  <c r="F40" i="22"/>
  <c r="H40" i="22" s="1"/>
</calcChain>
</file>

<file path=xl/sharedStrings.xml><?xml version="1.0" encoding="utf-8"?>
<sst xmlns="http://schemas.openxmlformats.org/spreadsheetml/2006/main" count="106" uniqueCount="37">
  <si>
    <t>%</t>
  </si>
  <si>
    <t>Change</t>
  </si>
  <si>
    <t>Increase</t>
  </si>
  <si>
    <t>Amount</t>
  </si>
  <si>
    <t xml:space="preserve">     Tuition</t>
  </si>
  <si>
    <t xml:space="preserve">     Comprehensive Fee</t>
  </si>
  <si>
    <t xml:space="preserve">      Board</t>
  </si>
  <si>
    <t xml:space="preserve">               Subtotal Room and Board</t>
  </si>
  <si>
    <t xml:space="preserve">      Total Cost - Boarding</t>
  </si>
  <si>
    <t>SCHEDULE A</t>
  </si>
  <si>
    <t>Virginia State University</t>
  </si>
  <si>
    <t>SCHEDULE B</t>
  </si>
  <si>
    <t xml:space="preserve">      State Capital Outlay Fee</t>
  </si>
  <si>
    <t xml:space="preserve">      Room</t>
  </si>
  <si>
    <t xml:space="preserve">               Subtotal - Mandatory</t>
  </si>
  <si>
    <t xml:space="preserve">     Technology and Infrastructure Fee</t>
  </si>
  <si>
    <t>In-State</t>
  </si>
  <si>
    <t>Out-of-State</t>
  </si>
  <si>
    <t xml:space="preserve">     Campus Improvement Fee</t>
  </si>
  <si>
    <t>Undergraduate Students</t>
  </si>
  <si>
    <t>Graduate and Doctoral Students</t>
  </si>
  <si>
    <t>Proposed Full Year Tuition and Fees for Full-Time Students</t>
  </si>
  <si>
    <t xml:space="preserve">         Subtotal Tuition</t>
  </si>
  <si>
    <t>2025-2026</t>
  </si>
  <si>
    <t>2026-2027</t>
  </si>
  <si>
    <t>FY 2026-2027</t>
  </si>
  <si>
    <t>SCHEDULE C</t>
  </si>
  <si>
    <t>Proposed Full Year Tuition and Fees for Part-Time Students</t>
  </si>
  <si>
    <t>In-State Undergraduate Students</t>
  </si>
  <si>
    <t xml:space="preserve">     Total Cost - per Credit Hour</t>
  </si>
  <si>
    <t xml:space="preserve">      Tuition (three semester hours)</t>
  </si>
  <si>
    <t xml:space="preserve">      Comprehensive Fee (Student Health)</t>
  </si>
  <si>
    <t xml:space="preserve">      Tuition and Fees (three semester hours)</t>
  </si>
  <si>
    <t>In-State Graduate and Doctoral Students</t>
  </si>
  <si>
    <t xml:space="preserve">      Comprehensive Fee</t>
  </si>
  <si>
    <t>Out-of-State Undergraduate Students</t>
  </si>
  <si>
    <t>Out-of-State Graduate and Doctoral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</si>
</sst>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_);_(@_)"/>
    <numFmt numFmtId="168" formatCode="#,##0.000_);[Red]\(#,##0.000\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0"/>
      <color indexed="10"/>
      <name val="Arial Narrow"/>
      <family val="2"/>
    </font>
    <font>
      <b/>
      <u/>
      <sz val="10"/>
      <name val="Arial Narrow"/>
      <family val="2"/>
    </font>
    <font>
      <i/>
      <sz val="12"/>
      <name val="Arial Narrow"/>
      <family val="2"/>
    </font>
    <font>
      <sz val="12"/>
      <color rgb="FFFF0000"/>
      <name val="Arial Narrow"/>
      <family val="2"/>
    </font>
    <font>
      <sz val="12"/>
      <name val="Times New Roman"/>
      <family val="1"/>
    </font>
    <font>
      <b/>
      <sz val="12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</cellStyleXfs>
  <cellXfs count="110">
    <xf numFmtId="0" fontId="0" fillId="0" borderId="0" xfId="0"/>
    <xf numFmtId="0" fontId="5" fillId="0" borderId="0" xfId="0" applyFont="1"/>
    <xf numFmtId="0" fontId="7" fillId="0" borderId="0" xfId="0" applyFont="1"/>
    <xf numFmtId="164" fontId="5" fillId="0" borderId="0" xfId="1" applyNumberFormat="1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66" fontId="5" fillId="0" borderId="0" xfId="3" applyNumberFormat="1" applyFont="1"/>
    <xf numFmtId="0" fontId="9" fillId="0" borderId="0" xfId="0" applyFont="1"/>
    <xf numFmtId="0" fontId="10" fillId="0" borderId="0" xfId="0" applyFont="1"/>
    <xf numFmtId="166" fontId="5" fillId="0" borderId="0" xfId="0" applyNumberFormat="1" applyFont="1"/>
    <xf numFmtId="0" fontId="5" fillId="0" borderId="0" xfId="0" applyFont="1" applyBorder="1"/>
    <xf numFmtId="43" fontId="5" fillId="0" borderId="0" xfId="0" applyNumberFormat="1" applyFont="1"/>
    <xf numFmtId="0" fontId="5" fillId="0" borderId="0" xfId="0" applyFont="1" applyFill="1"/>
    <xf numFmtId="0" fontId="5" fillId="0" borderId="0" xfId="0" applyFont="1" applyBorder="1" applyAlignment="1">
      <alignment vertical="top" wrapText="1"/>
    </xf>
    <xf numFmtId="6" fontId="5" fillId="0" borderId="0" xfId="0" applyNumberFormat="1" applyFont="1" applyBorder="1" applyAlignment="1">
      <alignment vertical="top" wrapText="1"/>
    </xf>
    <xf numFmtId="0" fontId="7" fillId="0" borderId="0" xfId="0" applyFont="1" applyBorder="1"/>
    <xf numFmtId="6" fontId="5" fillId="0" borderId="0" xfId="0" applyNumberFormat="1" applyFont="1" applyBorder="1"/>
    <xf numFmtId="0" fontId="7" fillId="0" borderId="0" xfId="0" applyFont="1" applyBorder="1" applyAlignment="1">
      <alignment wrapText="1"/>
    </xf>
    <xf numFmtId="165" fontId="5" fillId="0" borderId="0" xfId="2" applyNumberFormat="1" applyFont="1" applyFill="1" applyBorder="1"/>
    <xf numFmtId="164" fontId="5" fillId="0" borderId="1" xfId="1" applyNumberFormat="1" applyFont="1" applyFill="1" applyBorder="1"/>
    <xf numFmtId="164" fontId="5" fillId="0" borderId="0" xfId="1" applyNumberFormat="1" applyFont="1" applyFill="1"/>
    <xf numFmtId="38" fontId="5" fillId="0" borderId="0" xfId="1" applyNumberFormat="1" applyFont="1"/>
    <xf numFmtId="38" fontId="5" fillId="0" borderId="0" xfId="1" applyNumberFormat="1" applyFont="1" applyFill="1"/>
    <xf numFmtId="38" fontId="5" fillId="0" borderId="3" xfId="1" applyNumberFormat="1" applyFont="1" applyBorder="1"/>
    <xf numFmtId="38" fontId="5" fillId="0" borderId="2" xfId="1" applyNumberFormat="1" applyFont="1" applyBorder="1"/>
    <xf numFmtId="38" fontId="5" fillId="0" borderId="0" xfId="1" applyNumberFormat="1" applyFont="1" applyBorder="1"/>
    <xf numFmtId="164" fontId="5" fillId="0" borderId="0" xfId="1" applyNumberFormat="1" applyFont="1" applyBorder="1"/>
    <xf numFmtId="0" fontId="7" fillId="0" borderId="0" xfId="0" applyFont="1" applyFill="1" applyAlignment="1">
      <alignment horizontal="center"/>
    </xf>
    <xf numFmtId="164" fontId="5" fillId="0" borderId="3" xfId="1" applyNumberFormat="1" applyFont="1" applyBorder="1"/>
    <xf numFmtId="0" fontId="5" fillId="0" borderId="0" xfId="11" applyFont="1"/>
    <xf numFmtId="0" fontId="9" fillId="0" borderId="0" xfId="11" applyFont="1"/>
    <xf numFmtId="0" fontId="7" fillId="0" borderId="0" xfId="11" applyFont="1"/>
    <xf numFmtId="9" fontId="5" fillId="0" borderId="0" xfId="11" applyNumberFormat="1" applyFont="1"/>
    <xf numFmtId="0" fontId="5" fillId="0" borderId="0" xfId="11" applyFont="1" applyFill="1"/>
    <xf numFmtId="0" fontId="7" fillId="0" borderId="0" xfId="11" applyFont="1" applyAlignment="1">
      <alignment horizontal="center"/>
    </xf>
    <xf numFmtId="0" fontId="7" fillId="0" borderId="0" xfId="11" applyFont="1" applyFill="1" applyAlignment="1">
      <alignment horizontal="center"/>
    </xf>
    <xf numFmtId="9" fontId="7" fillId="0" borderId="0" xfId="11" applyNumberFormat="1" applyFont="1" applyAlignment="1">
      <alignment horizontal="center"/>
    </xf>
    <xf numFmtId="0" fontId="7" fillId="0" borderId="1" xfId="11" applyFont="1" applyBorder="1" applyAlignment="1">
      <alignment horizontal="center"/>
    </xf>
    <xf numFmtId="9" fontId="7" fillId="0" borderId="1" xfId="11" applyNumberFormat="1" applyFont="1" applyBorder="1" applyAlignment="1">
      <alignment horizontal="center"/>
    </xf>
    <xf numFmtId="0" fontId="10" fillId="0" borderId="0" xfId="11" applyFont="1"/>
    <xf numFmtId="38" fontId="5" fillId="0" borderId="0" xfId="11" applyNumberFormat="1" applyFont="1"/>
    <xf numFmtId="164" fontId="5" fillId="0" borderId="0" xfId="11" applyNumberFormat="1" applyFont="1"/>
    <xf numFmtId="38" fontId="5" fillId="0" borderId="0" xfId="11" applyNumberFormat="1" applyFont="1" applyBorder="1"/>
    <xf numFmtId="0" fontId="5" fillId="0" borderId="0" xfId="11" applyFont="1" applyBorder="1"/>
    <xf numFmtId="38" fontId="5" fillId="0" borderId="0" xfId="11" applyNumberFormat="1" applyFont="1" applyFill="1"/>
    <xf numFmtId="164" fontId="5" fillId="0" borderId="1" xfId="11" applyNumberFormat="1" applyFont="1" applyFill="1" applyBorder="1"/>
    <xf numFmtId="0" fontId="5" fillId="0" borderId="0" xfId="11" applyFont="1" applyFill="1" applyBorder="1" applyAlignment="1">
      <alignment vertical="top" wrapText="1"/>
    </xf>
    <xf numFmtId="6" fontId="5" fillId="0" borderId="0" xfId="11" applyNumberFormat="1" applyFont="1" applyFill="1" applyBorder="1" applyAlignment="1">
      <alignment vertical="top" wrapText="1"/>
    </xf>
    <xf numFmtId="0" fontId="5" fillId="0" borderId="0" xfId="11" applyFont="1" applyFill="1" applyBorder="1"/>
    <xf numFmtId="9" fontId="5" fillId="0" borderId="0" xfId="11" applyNumberFormat="1" applyFont="1" applyFill="1"/>
    <xf numFmtId="0" fontId="7" fillId="0" borderId="0" xfId="11" applyFont="1" applyFill="1" applyBorder="1" applyAlignment="1">
      <alignment wrapText="1"/>
    </xf>
    <xf numFmtId="6" fontId="5" fillId="0" borderId="0" xfId="11" applyNumberFormat="1" applyFont="1" applyFill="1" applyBorder="1"/>
    <xf numFmtId="0" fontId="7" fillId="0" borderId="0" xfId="11" applyFont="1" applyFill="1" applyBorder="1"/>
    <xf numFmtId="167" fontId="5" fillId="0" borderId="0" xfId="11" applyNumberFormat="1" applyFont="1"/>
    <xf numFmtId="43" fontId="5" fillId="0" borderId="0" xfId="11" applyNumberFormat="1" applyFont="1"/>
    <xf numFmtId="166" fontId="5" fillId="0" borderId="0" xfId="11" applyNumberFormat="1" applyFont="1"/>
    <xf numFmtId="166" fontId="5" fillId="0" borderId="1" xfId="3" applyNumberFormat="1" applyFont="1" applyBorder="1"/>
    <xf numFmtId="166" fontId="5" fillId="0" borderId="0" xfId="3" applyNumberFormat="1" applyFont="1" applyBorder="1"/>
    <xf numFmtId="166" fontId="5" fillId="0" borderId="1" xfId="3" applyNumberFormat="1" applyFont="1" applyFill="1" applyBorder="1"/>
    <xf numFmtId="166" fontId="5" fillId="0" borderId="2" xfId="3" applyNumberFormat="1" applyFont="1" applyBorder="1"/>
    <xf numFmtId="164" fontId="5" fillId="0" borderId="0" xfId="0" applyNumberFormat="1" applyFont="1" applyFill="1"/>
    <xf numFmtId="164" fontId="5" fillId="0" borderId="0" xfId="11" applyNumberFormat="1" applyFont="1" applyFill="1" applyBorder="1"/>
    <xf numFmtId="166" fontId="5" fillId="0" borderId="0" xfId="3" applyNumberFormat="1" applyFont="1" applyFill="1" applyBorder="1"/>
    <xf numFmtId="0" fontId="7" fillId="0" borderId="1" xfId="0" applyFont="1" applyFill="1" applyBorder="1" applyAlignment="1">
      <alignment horizontal="center"/>
    </xf>
    <xf numFmtId="38" fontId="5" fillId="0" borderId="2" xfId="1" applyNumberFormat="1" applyFont="1" applyFill="1" applyBorder="1"/>
    <xf numFmtId="0" fontId="7" fillId="0" borderId="1" xfId="11" applyFont="1" applyFill="1" applyBorder="1" applyAlignment="1">
      <alignment horizontal="center"/>
    </xf>
    <xf numFmtId="164" fontId="5" fillId="0" borderId="0" xfId="11" applyNumberFormat="1" applyFont="1" applyFill="1"/>
    <xf numFmtId="164" fontId="5" fillId="0" borderId="2" xfId="11" applyNumberFormat="1" applyFont="1" applyFill="1" applyBorder="1"/>
    <xf numFmtId="164" fontId="5" fillId="0" borderId="0" xfId="1" applyNumberFormat="1" applyFont="1" applyFill="1" applyBorder="1"/>
    <xf numFmtId="164" fontId="5" fillId="0" borderId="2" xfId="1" applyNumberFormat="1" applyFont="1" applyFill="1" applyBorder="1"/>
    <xf numFmtId="0" fontId="13" fillId="0" borderId="0" xfId="0" applyFont="1" applyFill="1"/>
    <xf numFmtId="164" fontId="5" fillId="0" borderId="0" xfId="0" applyNumberFormat="1" applyFont="1" applyFill="1" applyBorder="1"/>
    <xf numFmtId="0" fontId="5" fillId="0" borderId="0" xfId="0" applyFont="1" applyFill="1" applyBorder="1"/>
    <xf numFmtId="6" fontId="5" fillId="0" borderId="0" xfId="0" applyNumberFormat="1" applyFont="1" applyFill="1" applyBorder="1"/>
    <xf numFmtId="0" fontId="11" fillId="0" borderId="0" xfId="11" applyFont="1" applyAlignment="1">
      <alignment horizontal="center"/>
    </xf>
    <xf numFmtId="0" fontId="6" fillId="0" borderId="0" xfId="11" applyFont="1" applyFill="1" applyAlignment="1">
      <alignment horizontal="center"/>
    </xf>
    <xf numFmtId="0" fontId="8" fillId="0" borderId="0" xfId="11" applyFont="1" applyFill="1" applyAlignment="1">
      <alignment horizontal="center"/>
    </xf>
    <xf numFmtId="0" fontId="14" fillId="0" borderId="0" xfId="11" applyFont="1" applyFill="1" applyAlignment="1">
      <alignment horizontal="center"/>
    </xf>
    <xf numFmtId="0" fontId="12" fillId="0" borderId="0" xfId="11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4" fontId="5" fillId="0" borderId="0" xfId="0" applyNumberFormat="1" applyFont="1"/>
    <xf numFmtId="0" fontId="8" fillId="0" borderId="0" xfId="0" applyFont="1" applyFill="1" applyAlignment="1"/>
    <xf numFmtId="164" fontId="7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38" fontId="5" fillId="0" borderId="0" xfId="0" applyNumberFormat="1" applyFont="1"/>
    <xf numFmtId="38" fontId="5" fillId="0" borderId="0" xfId="0" applyNumberFormat="1" applyFont="1" applyFill="1"/>
    <xf numFmtId="168" fontId="5" fillId="0" borderId="0" xfId="0" applyNumberFormat="1" applyFont="1"/>
    <xf numFmtId="38" fontId="5" fillId="0" borderId="4" xfId="1" applyNumberFormat="1" applyFont="1" applyBorder="1"/>
    <xf numFmtId="38" fontId="5" fillId="0" borderId="4" xfId="1" applyNumberFormat="1" applyFont="1" applyFill="1" applyBorder="1"/>
    <xf numFmtId="164" fontId="5" fillId="0" borderId="4" xfId="1" applyNumberFormat="1" applyFont="1" applyBorder="1"/>
    <xf numFmtId="166" fontId="5" fillId="0" borderId="4" xfId="3" applyNumberFormat="1" applyFont="1" applyBorder="1"/>
    <xf numFmtId="43" fontId="5" fillId="0" borderId="0" xfId="1" applyNumberFormat="1" applyFont="1" applyFill="1"/>
    <xf numFmtId="166" fontId="5" fillId="0" borderId="0" xfId="3" applyNumberFormat="1" applyFont="1" applyFill="1"/>
    <xf numFmtId="38" fontId="5" fillId="0" borderId="1" xfId="1" applyNumberFormat="1" applyFont="1" applyFill="1" applyBorder="1"/>
    <xf numFmtId="43" fontId="5" fillId="0" borderId="0" xfId="1" applyNumberFormat="1" applyFont="1"/>
    <xf numFmtId="164" fontId="5" fillId="0" borderId="2" xfId="1" applyNumberFormat="1" applyFont="1" applyBorder="1"/>
    <xf numFmtId="38" fontId="5" fillId="0" borderId="0" xfId="1" applyNumberFormat="1" applyFont="1" applyFill="1" applyBorder="1"/>
    <xf numFmtId="38" fontId="5" fillId="0" borderId="1" xfId="1" applyNumberFormat="1" applyFont="1" applyBorder="1"/>
    <xf numFmtId="164" fontId="5" fillId="0" borderId="1" xfId="1" applyNumberFormat="1" applyFont="1" applyBorder="1"/>
    <xf numFmtId="43" fontId="5" fillId="0" borderId="0" xfId="0" applyNumberFormat="1" applyFont="1" applyFill="1"/>
    <xf numFmtId="38" fontId="5" fillId="0" borderId="2" xfId="0" applyNumberFormat="1" applyFont="1" applyBorder="1"/>
    <xf numFmtId="38" fontId="5" fillId="0" borderId="2" xfId="0" applyNumberFormat="1" applyFont="1" applyFill="1" applyBorder="1"/>
    <xf numFmtId="164" fontId="5" fillId="0" borderId="2" xfId="0" applyNumberFormat="1" applyFont="1" applyBorder="1"/>
    <xf numFmtId="38" fontId="5" fillId="0" borderId="4" xfId="0" applyNumberFormat="1" applyFont="1" applyBorder="1"/>
    <xf numFmtId="38" fontId="5" fillId="0" borderId="4" xfId="0" applyNumberFormat="1" applyFont="1" applyFill="1" applyBorder="1"/>
    <xf numFmtId="164" fontId="5" fillId="0" borderId="4" xfId="0" applyNumberFormat="1" applyFont="1" applyBorder="1"/>
    <xf numFmtId="1" fontId="5" fillId="0" borderId="0" xfId="0" applyNumberFormat="1" applyFont="1"/>
  </cellXfs>
  <cellStyles count="12">
    <cellStyle name="Comma" xfId="1" builtinId="3"/>
    <cellStyle name="Comma 2" xfId="7" xr:uid="{00000000-0005-0000-0000-000001000000}"/>
    <cellStyle name="Currency" xfId="2" builtinId="4"/>
    <cellStyle name="Currency 2" xfId="4" xr:uid="{00000000-0005-0000-0000-000003000000}"/>
    <cellStyle name="Normal" xfId="0" builtinId="0"/>
    <cellStyle name="Normal 10 2" xfId="5" xr:uid="{00000000-0005-0000-0000-000005000000}"/>
    <cellStyle name="Normal 2" xfId="6" xr:uid="{00000000-0005-0000-0000-000006000000}"/>
    <cellStyle name="Normal 2 2 2 2 2 2 2 2" xfId="10" xr:uid="{48B1C635-59D6-49FB-A08F-FA339FE41369}"/>
    <cellStyle name="Normal 3" xfId="11" xr:uid="{9F739790-A29B-4207-88A0-D2C17B871460}"/>
    <cellStyle name="Percent" xfId="3" builtinId="5"/>
    <cellStyle name="Percent 2" xfId="8" xr:uid="{00000000-0005-0000-0000-000008000000}"/>
    <cellStyle name="Percent 3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8B4E-79A7-4B5C-AEE3-D8558B089A71}">
  <sheetPr>
    <pageSetUpPr fitToPage="1"/>
  </sheetPr>
  <dimension ref="A1:N43"/>
  <sheetViews>
    <sheetView tabSelected="1" zoomScale="120" zoomScaleNormal="120" workbookViewId="0">
      <selection sqref="A1:I1"/>
    </sheetView>
  </sheetViews>
  <sheetFormatPr defaultColWidth="9.28515625" defaultRowHeight="12.75" x14ac:dyDescent="0.2"/>
  <cols>
    <col min="1" max="1" width="39.42578125" style="29" customWidth="1"/>
    <col min="2" max="2" width="10.42578125" style="29" customWidth="1"/>
    <col min="3" max="3" width="2.7109375" style="29" customWidth="1"/>
    <col min="4" max="4" width="10.42578125" style="29" customWidth="1"/>
    <col min="5" max="5" width="2.7109375" style="29" customWidth="1"/>
    <col min="6" max="6" width="10.42578125" style="33" customWidth="1"/>
    <col min="7" max="7" width="3.28515625" style="29" customWidth="1"/>
    <col min="8" max="8" width="9.5703125" style="32" customWidth="1"/>
    <col min="9" max="16384" width="9.28515625" style="29"/>
  </cols>
  <sheetData>
    <row r="1" spans="1:14" ht="15.75" x14ac:dyDescent="0.25">
      <c r="A1" s="74" t="s">
        <v>9</v>
      </c>
      <c r="B1" s="74"/>
      <c r="C1" s="74"/>
      <c r="D1" s="74"/>
      <c r="E1" s="74"/>
      <c r="F1" s="74"/>
      <c r="G1" s="74"/>
      <c r="H1" s="74"/>
      <c r="I1" s="74"/>
    </row>
    <row r="2" spans="1:14" x14ac:dyDescent="0.2">
      <c r="A2" s="30"/>
      <c r="B2" s="31"/>
    </row>
    <row r="3" spans="1:14" s="33" customFormat="1" ht="15.75" x14ac:dyDescent="0.25">
      <c r="A3" s="75" t="s">
        <v>10</v>
      </c>
      <c r="B3" s="76"/>
      <c r="C3" s="76"/>
      <c r="D3" s="76"/>
      <c r="E3" s="76"/>
      <c r="F3" s="76"/>
      <c r="G3" s="76"/>
      <c r="H3" s="76"/>
      <c r="I3" s="76"/>
    </row>
    <row r="4" spans="1:14" s="33" customFormat="1" ht="15.75" x14ac:dyDescent="0.25">
      <c r="A4" s="75" t="s">
        <v>21</v>
      </c>
      <c r="B4" s="76"/>
      <c r="C4" s="76"/>
      <c r="D4" s="76"/>
      <c r="E4" s="76"/>
      <c r="F4" s="76"/>
      <c r="G4" s="76"/>
      <c r="H4" s="76"/>
      <c r="I4" s="76"/>
    </row>
    <row r="5" spans="1:14" s="33" customFormat="1" ht="15.75" x14ac:dyDescent="0.25">
      <c r="A5" s="77" t="s">
        <v>16</v>
      </c>
      <c r="B5" s="78"/>
      <c r="C5" s="78"/>
      <c r="D5" s="78"/>
      <c r="E5" s="78"/>
      <c r="F5" s="78"/>
      <c r="G5" s="78"/>
      <c r="H5" s="78"/>
      <c r="I5" s="78"/>
    </row>
    <row r="6" spans="1:14" s="33" customFormat="1" ht="15.75" x14ac:dyDescent="0.25">
      <c r="A6" s="75" t="s">
        <v>25</v>
      </c>
      <c r="B6" s="76"/>
      <c r="C6" s="76"/>
      <c r="D6" s="76"/>
      <c r="E6" s="76"/>
      <c r="F6" s="76"/>
      <c r="G6" s="76"/>
      <c r="H6" s="76"/>
      <c r="I6" s="76"/>
    </row>
    <row r="8" spans="1:14" x14ac:dyDescent="0.2">
      <c r="B8" s="34"/>
      <c r="C8" s="34"/>
      <c r="D8" s="35"/>
      <c r="E8" s="34"/>
      <c r="F8" s="35" t="s">
        <v>2</v>
      </c>
      <c r="G8" s="34"/>
      <c r="H8" s="36" t="s">
        <v>0</v>
      </c>
    </row>
    <row r="9" spans="1:14" x14ac:dyDescent="0.2">
      <c r="B9" s="37" t="s">
        <v>23</v>
      </c>
      <c r="C9" s="37"/>
      <c r="D9" s="37" t="s">
        <v>24</v>
      </c>
      <c r="E9" s="31"/>
      <c r="F9" s="65" t="s">
        <v>3</v>
      </c>
      <c r="G9" s="31"/>
      <c r="H9" s="38" t="s">
        <v>1</v>
      </c>
    </row>
    <row r="10" spans="1:14" x14ac:dyDescent="0.2">
      <c r="A10" s="39" t="s">
        <v>19</v>
      </c>
      <c r="D10" s="40"/>
      <c r="E10" s="40"/>
      <c r="F10" s="44"/>
      <c r="H10" s="55"/>
    </row>
    <row r="11" spans="1:14" x14ac:dyDescent="0.2">
      <c r="A11" s="29" t="s">
        <v>4</v>
      </c>
      <c r="B11" s="21">
        <v>5872</v>
      </c>
      <c r="C11" s="3"/>
      <c r="D11" s="21">
        <v>6018.8</v>
      </c>
      <c r="E11" s="40"/>
      <c r="F11" s="66">
        <f>D11-B11</f>
        <v>146.80000000000018</v>
      </c>
      <c r="H11" s="6">
        <f>F11/B11</f>
        <v>2.5000000000000033E-2</v>
      </c>
      <c r="J11" s="3"/>
    </row>
    <row r="12" spans="1:14" x14ac:dyDescent="0.2">
      <c r="A12" s="29" t="s">
        <v>15</v>
      </c>
      <c r="B12" s="21">
        <v>773.5</v>
      </c>
      <c r="C12" s="3"/>
      <c r="D12" s="21">
        <v>792.83749999999998</v>
      </c>
      <c r="E12" s="40"/>
      <c r="F12" s="45">
        <f>D12-B12</f>
        <v>19.337499999999977</v>
      </c>
      <c r="H12" s="56">
        <f>F12/B12</f>
        <v>2.499999999999997E-2</v>
      </c>
      <c r="J12" s="3"/>
      <c r="L12" s="53"/>
      <c r="N12" s="54"/>
    </row>
    <row r="13" spans="1:14" x14ac:dyDescent="0.2">
      <c r="A13" s="29" t="s">
        <v>22</v>
      </c>
      <c r="B13" s="23">
        <v>6645.5</v>
      </c>
      <c r="C13" s="3"/>
      <c r="D13" s="23">
        <f>SUM(D11:D12)</f>
        <v>6811.6374999999998</v>
      </c>
      <c r="E13" s="40"/>
      <c r="F13" s="20">
        <f>SUM(F11:F12)</f>
        <v>166.13750000000016</v>
      </c>
      <c r="H13" s="6">
        <f>F13/B13</f>
        <v>2.5000000000000026E-2</v>
      </c>
      <c r="J13" s="3"/>
    </row>
    <row r="14" spans="1:14" x14ac:dyDescent="0.2">
      <c r="B14" s="3"/>
      <c r="C14" s="3"/>
      <c r="D14" s="21"/>
      <c r="E14" s="40"/>
      <c r="F14" s="20"/>
      <c r="H14" s="6"/>
      <c r="J14" s="3"/>
    </row>
    <row r="15" spans="1:14" x14ac:dyDescent="0.2">
      <c r="A15" s="33" t="s">
        <v>18</v>
      </c>
      <c r="B15" s="22">
        <v>542</v>
      </c>
      <c r="C15" s="20"/>
      <c r="D15" s="22">
        <v>555.54999999999995</v>
      </c>
      <c r="E15" s="44"/>
      <c r="F15" s="61">
        <f>D15-B15</f>
        <v>13.549999999999955</v>
      </c>
      <c r="G15" s="33"/>
      <c r="H15" s="62">
        <f>F15/B15</f>
        <v>2.4999999999999915E-2</v>
      </c>
      <c r="J15" s="3"/>
    </row>
    <row r="16" spans="1:14" x14ac:dyDescent="0.2">
      <c r="A16" s="33" t="s">
        <v>5</v>
      </c>
      <c r="B16" s="21">
        <v>3230</v>
      </c>
      <c r="C16" s="26"/>
      <c r="D16" s="21">
        <v>3310.75</v>
      </c>
      <c r="E16" s="42"/>
      <c r="F16" s="45">
        <f>D16-B16</f>
        <v>80.75</v>
      </c>
      <c r="G16" s="43"/>
      <c r="H16" s="56">
        <f>F16/B16</f>
        <v>2.5000000000000001E-2</v>
      </c>
      <c r="J16" s="3"/>
    </row>
    <row r="17" spans="1:12" x14ac:dyDescent="0.2">
      <c r="A17" s="33" t="s">
        <v>14</v>
      </c>
      <c r="B17" s="28">
        <v>3772</v>
      </c>
      <c r="C17" s="3"/>
      <c r="D17" s="28">
        <f>SUM(D15:D16)</f>
        <v>3866.3</v>
      </c>
      <c r="E17" s="40"/>
      <c r="F17" s="20">
        <f>SUM(F15:F16)</f>
        <v>94.299999999999955</v>
      </c>
      <c r="H17" s="6">
        <f>F17/B17</f>
        <v>2.4999999999999988E-2</v>
      </c>
      <c r="J17" s="3"/>
    </row>
    <row r="18" spans="1:12" x14ac:dyDescent="0.2">
      <c r="A18" s="33"/>
      <c r="B18" s="3"/>
      <c r="C18" s="3"/>
      <c r="D18" s="21"/>
      <c r="E18" s="40"/>
      <c r="F18" s="66"/>
      <c r="H18" s="6"/>
      <c r="J18" s="3"/>
    </row>
    <row r="19" spans="1:12" x14ac:dyDescent="0.2">
      <c r="A19" s="33" t="s">
        <v>13</v>
      </c>
      <c r="B19" s="3">
        <v>7512</v>
      </c>
      <c r="C19" s="3"/>
      <c r="D19" s="21">
        <v>7887.6</v>
      </c>
      <c r="E19" s="40"/>
      <c r="F19" s="66">
        <f>D19-B19</f>
        <v>375.60000000000036</v>
      </c>
      <c r="H19" s="6">
        <f>F19/B19</f>
        <v>5.0000000000000051E-2</v>
      </c>
      <c r="J19" s="3"/>
    </row>
    <row r="20" spans="1:12" s="33" customFormat="1" x14ac:dyDescent="0.2">
      <c r="A20" s="33" t="s">
        <v>6</v>
      </c>
      <c r="B20" s="19">
        <v>5348</v>
      </c>
      <c r="C20" s="20"/>
      <c r="D20" s="21">
        <v>5615.4</v>
      </c>
      <c r="E20" s="44"/>
      <c r="F20" s="45">
        <f>D20-B20</f>
        <v>267.39999999999964</v>
      </c>
      <c r="H20" s="58">
        <f>F20/B20</f>
        <v>4.9999999999999933E-2</v>
      </c>
      <c r="J20" s="3"/>
    </row>
    <row r="21" spans="1:12" x14ac:dyDescent="0.2">
      <c r="A21" s="33" t="s">
        <v>7</v>
      </c>
      <c r="B21" s="23">
        <v>12860</v>
      </c>
      <c r="C21" s="3"/>
      <c r="D21" s="23">
        <f>D19+D20</f>
        <v>13503</v>
      </c>
      <c r="E21" s="40"/>
      <c r="F21" s="66">
        <f>F19+F20</f>
        <v>643</v>
      </c>
      <c r="H21" s="6">
        <f>F21/B21</f>
        <v>0.05</v>
      </c>
      <c r="J21" s="3"/>
    </row>
    <row r="22" spans="1:12" x14ac:dyDescent="0.2">
      <c r="B22" s="3"/>
      <c r="C22" s="3"/>
      <c r="D22" s="21"/>
      <c r="E22" s="40"/>
      <c r="F22" s="66"/>
      <c r="H22" s="6"/>
      <c r="J22" s="3"/>
    </row>
    <row r="23" spans="1:12" ht="13.5" thickBot="1" x14ac:dyDescent="0.25">
      <c r="A23" s="29" t="s">
        <v>8</v>
      </c>
      <c r="B23" s="24">
        <f>B17+B21+B13</f>
        <v>23277.5</v>
      </c>
      <c r="C23" s="3"/>
      <c r="D23" s="24">
        <f>D17+D21+D13</f>
        <v>24180.9375</v>
      </c>
      <c r="E23" s="40"/>
      <c r="F23" s="67">
        <f>F17+F21+F13</f>
        <v>903.43750000000011</v>
      </c>
      <c r="H23" s="59">
        <f>F23/B23</f>
        <v>3.8811620663731075E-2</v>
      </c>
      <c r="J23" s="3"/>
    </row>
    <row r="24" spans="1:12" ht="13.5" thickTop="1" x14ac:dyDescent="0.2">
      <c r="D24" s="40"/>
      <c r="E24" s="40"/>
      <c r="F24" s="66"/>
      <c r="H24" s="55"/>
    </row>
    <row r="25" spans="1:12" x14ac:dyDescent="0.2">
      <c r="A25" s="39" t="s">
        <v>20</v>
      </c>
      <c r="D25" s="40"/>
      <c r="E25" s="40"/>
      <c r="F25" s="66"/>
      <c r="H25" s="55"/>
    </row>
    <row r="26" spans="1:12" x14ac:dyDescent="0.2">
      <c r="A26" s="29" t="s">
        <v>4</v>
      </c>
      <c r="B26" s="21">
        <v>9142</v>
      </c>
      <c r="C26" s="3"/>
      <c r="D26" s="21">
        <v>9370.5499999999993</v>
      </c>
      <c r="E26" s="21"/>
      <c r="F26" s="20">
        <f>D26-B26</f>
        <v>228.54999999999927</v>
      </c>
      <c r="H26" s="6">
        <f>F26/B26</f>
        <v>2.4999999999999922E-2</v>
      </c>
      <c r="J26" s="3"/>
      <c r="L26" s="54"/>
    </row>
    <row r="27" spans="1:12" x14ac:dyDescent="0.2">
      <c r="A27" s="29" t="s">
        <v>15</v>
      </c>
      <c r="B27" s="21">
        <v>773.5</v>
      </c>
      <c r="C27" s="3"/>
      <c r="D27" s="21">
        <v>792.83749999999998</v>
      </c>
      <c r="E27" s="21"/>
      <c r="F27" s="45">
        <f>D27-B27</f>
        <v>19.337499999999977</v>
      </c>
      <c r="H27" s="56">
        <f>F27/B27</f>
        <v>2.499999999999997E-2</v>
      </c>
      <c r="J27" s="3"/>
    </row>
    <row r="28" spans="1:12" x14ac:dyDescent="0.2">
      <c r="A28" s="29" t="s">
        <v>22</v>
      </c>
      <c r="B28" s="23">
        <f>B26+B27</f>
        <v>9915.5</v>
      </c>
      <c r="C28" s="3"/>
      <c r="D28" s="23">
        <f>D26+D27</f>
        <v>10163.387499999999</v>
      </c>
      <c r="E28" s="21"/>
      <c r="F28" s="20">
        <f>SUM(F26:F27)</f>
        <v>247.88749999999925</v>
      </c>
      <c r="H28" s="6">
        <f>F28/B28</f>
        <v>2.4999999999999925E-2</v>
      </c>
      <c r="J28" s="3"/>
      <c r="K28" s="41"/>
    </row>
    <row r="29" spans="1:12" x14ac:dyDescent="0.2">
      <c r="B29" s="21"/>
      <c r="C29" s="3"/>
      <c r="D29" s="21"/>
      <c r="E29" s="21"/>
      <c r="F29" s="20"/>
      <c r="H29" s="6"/>
      <c r="J29" s="3"/>
      <c r="K29" s="41"/>
    </row>
    <row r="30" spans="1:12" x14ac:dyDescent="0.2">
      <c r="A30" s="29" t="s">
        <v>5</v>
      </c>
      <c r="B30" s="21">
        <v>3230</v>
      </c>
      <c r="C30" s="3"/>
      <c r="D30" s="21">
        <v>3310.75</v>
      </c>
      <c r="E30" s="21"/>
      <c r="F30" s="68">
        <f>D30-B30</f>
        <v>80.75</v>
      </c>
      <c r="H30" s="57">
        <f>F30/B30</f>
        <v>2.5000000000000001E-2</v>
      </c>
      <c r="J30" s="3"/>
    </row>
    <row r="31" spans="1:12" x14ac:dyDescent="0.2">
      <c r="A31" s="29" t="s">
        <v>18</v>
      </c>
      <c r="B31" s="21">
        <v>542</v>
      </c>
      <c r="C31" s="26"/>
      <c r="D31" s="21">
        <v>555.54999999999995</v>
      </c>
      <c r="E31" s="25"/>
      <c r="F31" s="19">
        <f>D31-B31</f>
        <v>13.549999999999955</v>
      </c>
      <c r="G31" s="43"/>
      <c r="H31" s="56">
        <f>F31/B31</f>
        <v>2.4999999999999915E-2</v>
      </c>
      <c r="J31" s="3"/>
    </row>
    <row r="32" spans="1:12" x14ac:dyDescent="0.2">
      <c r="A32" s="29" t="s">
        <v>14</v>
      </c>
      <c r="B32" s="28">
        <f>SUM(B30:B31)</f>
        <v>3772</v>
      </c>
      <c r="C32" s="3"/>
      <c r="D32" s="28">
        <f>SUM(D30:D31)</f>
        <v>3866.3</v>
      </c>
      <c r="E32" s="21"/>
      <c r="F32" s="20">
        <f>SUM(F30:F31)</f>
        <v>94.299999999999955</v>
      </c>
      <c r="H32" s="6">
        <f>F32/B32</f>
        <v>2.4999999999999988E-2</v>
      </c>
      <c r="J32" s="3"/>
    </row>
    <row r="33" spans="1:10" x14ac:dyDescent="0.2">
      <c r="B33" s="21"/>
      <c r="C33" s="3"/>
      <c r="D33" s="21"/>
      <c r="E33" s="21"/>
      <c r="F33" s="20"/>
      <c r="H33" s="6"/>
      <c r="J33" s="3"/>
    </row>
    <row r="34" spans="1:10" x14ac:dyDescent="0.2">
      <c r="A34" s="29" t="s">
        <v>13</v>
      </c>
      <c r="B34" s="21">
        <v>7512</v>
      </c>
      <c r="C34" s="3"/>
      <c r="D34" s="21">
        <v>7887.6</v>
      </c>
      <c r="E34" s="21"/>
      <c r="F34" s="20">
        <f>D34-B34</f>
        <v>375.60000000000036</v>
      </c>
      <c r="H34" s="6">
        <f>F34/B34</f>
        <v>5.0000000000000051E-2</v>
      </c>
      <c r="J34" s="3"/>
    </row>
    <row r="35" spans="1:10" s="33" customFormat="1" x14ac:dyDescent="0.2">
      <c r="A35" s="33" t="s">
        <v>6</v>
      </c>
      <c r="B35" s="21">
        <v>5348</v>
      </c>
      <c r="C35" s="20"/>
      <c r="D35" s="21">
        <v>5615.4</v>
      </c>
      <c r="E35" s="22"/>
      <c r="F35" s="19">
        <f>D35-B35</f>
        <v>267.39999999999964</v>
      </c>
      <c r="H35" s="58">
        <f>F35/B35</f>
        <v>4.9999999999999933E-2</v>
      </c>
      <c r="J35" s="3"/>
    </row>
    <row r="36" spans="1:10" x14ac:dyDescent="0.2">
      <c r="A36" s="29" t="s">
        <v>7</v>
      </c>
      <c r="B36" s="28">
        <f>SUM(B34:B35)</f>
        <v>12860</v>
      </c>
      <c r="C36" s="3"/>
      <c r="D36" s="28">
        <f>SUM(D34:D35)</f>
        <v>13503</v>
      </c>
      <c r="E36" s="21"/>
      <c r="F36" s="20">
        <f>F34+F35</f>
        <v>643</v>
      </c>
      <c r="H36" s="6">
        <f>F36/B36</f>
        <v>0.05</v>
      </c>
      <c r="J36" s="3"/>
    </row>
    <row r="37" spans="1:10" x14ac:dyDescent="0.2">
      <c r="B37" s="21"/>
      <c r="C37" s="3"/>
      <c r="D37" s="21"/>
      <c r="E37" s="21"/>
      <c r="F37" s="20"/>
      <c r="H37" s="6"/>
      <c r="J37" s="3"/>
    </row>
    <row r="38" spans="1:10" ht="13.5" thickBot="1" x14ac:dyDescent="0.25">
      <c r="A38" s="29" t="s">
        <v>8</v>
      </c>
      <c r="B38" s="24">
        <f>B32+B36+B28</f>
        <v>26547.5</v>
      </c>
      <c r="C38" s="3"/>
      <c r="D38" s="24">
        <f>D32+D36+D28</f>
        <v>27532.6875</v>
      </c>
      <c r="E38" s="21"/>
      <c r="F38" s="64">
        <f>F32+F36+F28</f>
        <v>985.1874999999992</v>
      </c>
      <c r="H38" s="59">
        <f>F38/B38</f>
        <v>3.7110368207929151E-2</v>
      </c>
      <c r="J38" s="3"/>
    </row>
    <row r="39" spans="1:10" ht="13.5" thickTop="1" x14ac:dyDescent="0.2">
      <c r="D39" s="40"/>
      <c r="E39" s="40"/>
      <c r="F39" s="66"/>
    </row>
    <row r="40" spans="1:10" x14ac:dyDescent="0.2">
      <c r="A40" s="46"/>
      <c r="B40" s="47"/>
      <c r="C40" s="48"/>
      <c r="D40" s="48"/>
      <c r="E40" s="48"/>
      <c r="F40" s="48"/>
      <c r="G40" s="33"/>
      <c r="H40" s="49"/>
    </row>
    <row r="41" spans="1:10" x14ac:dyDescent="0.2">
      <c r="A41" s="50"/>
      <c r="B41" s="51"/>
      <c r="C41" s="48"/>
      <c r="D41" s="52"/>
      <c r="E41" s="48"/>
      <c r="F41" s="18"/>
      <c r="G41" s="33"/>
      <c r="H41" s="49"/>
    </row>
    <row r="42" spans="1:10" x14ac:dyDescent="0.2">
      <c r="A42" s="48"/>
      <c r="B42" s="48"/>
      <c r="C42" s="48"/>
      <c r="D42" s="48"/>
      <c r="E42" s="48"/>
      <c r="F42" s="48"/>
      <c r="G42" s="33"/>
      <c r="H42" s="49"/>
    </row>
    <row r="43" spans="1:10" x14ac:dyDescent="0.2">
      <c r="A43" s="43"/>
      <c r="B43" s="43"/>
      <c r="C43" s="43"/>
      <c r="D43" s="43"/>
      <c r="E43" s="43"/>
      <c r="F43" s="48"/>
    </row>
  </sheetData>
  <mergeCells count="5">
    <mergeCell ref="A1:I1"/>
    <mergeCell ref="A3:I3"/>
    <mergeCell ref="A4:I4"/>
    <mergeCell ref="A5:I5"/>
    <mergeCell ref="A6:I6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2"/>
  <sheetViews>
    <sheetView zoomScale="120" zoomScaleNormal="120" workbookViewId="0">
      <selection activeCell="I23" sqref="I23"/>
    </sheetView>
  </sheetViews>
  <sheetFormatPr defaultColWidth="9.28515625" defaultRowHeight="12.75" x14ac:dyDescent="0.2"/>
  <cols>
    <col min="1" max="1" width="39.42578125" style="1" customWidth="1"/>
    <col min="2" max="2" width="10.42578125" style="1" bestFit="1" customWidth="1"/>
    <col min="3" max="3" width="2.7109375" style="1" customWidth="1"/>
    <col min="4" max="4" width="10.42578125" style="1" bestFit="1" customWidth="1"/>
    <col min="5" max="5" width="2.7109375" style="1" customWidth="1"/>
    <col min="6" max="6" width="9.42578125" style="12" customWidth="1"/>
    <col min="7" max="7" width="2.7109375" style="1" customWidth="1"/>
    <col min="8" max="8" width="9.5703125" style="1" customWidth="1"/>
    <col min="9" max="9" width="9.28515625" style="1"/>
    <col min="10" max="10" width="9.28515625" style="3"/>
    <col min="11" max="16384" width="9.28515625" style="1"/>
  </cols>
  <sheetData>
    <row r="1" spans="1:13" ht="15.75" x14ac:dyDescent="0.25">
      <c r="A1" s="79" t="s">
        <v>11</v>
      </c>
      <c r="B1" s="79"/>
      <c r="C1" s="79"/>
      <c r="D1" s="79"/>
      <c r="E1" s="79"/>
      <c r="F1" s="79"/>
      <c r="G1" s="79"/>
      <c r="H1" s="79"/>
      <c r="I1" s="79"/>
    </row>
    <row r="2" spans="1:13" x14ac:dyDescent="0.2">
      <c r="A2" s="7"/>
      <c r="B2" s="2"/>
    </row>
    <row r="3" spans="1:13" s="12" customFormat="1" ht="15.75" x14ac:dyDescent="0.25">
      <c r="A3" s="80" t="s">
        <v>10</v>
      </c>
      <c r="B3" s="80"/>
      <c r="C3" s="80"/>
      <c r="D3" s="80"/>
      <c r="E3" s="80"/>
      <c r="F3" s="80"/>
      <c r="G3" s="80"/>
      <c r="H3" s="80"/>
      <c r="I3" s="80"/>
      <c r="J3" s="20"/>
    </row>
    <row r="4" spans="1:13" s="12" customFormat="1" ht="15.75" x14ac:dyDescent="0.25">
      <c r="A4" s="80" t="s">
        <v>21</v>
      </c>
      <c r="B4" s="80"/>
      <c r="C4" s="80"/>
      <c r="D4" s="80"/>
      <c r="E4" s="80"/>
      <c r="F4" s="80"/>
      <c r="G4" s="80"/>
      <c r="H4" s="80"/>
      <c r="I4" s="80"/>
      <c r="J4" s="20"/>
    </row>
    <row r="5" spans="1:13" s="12" customFormat="1" ht="15.75" x14ac:dyDescent="0.25">
      <c r="A5" s="81" t="s">
        <v>17</v>
      </c>
      <c r="B5" s="81"/>
      <c r="C5" s="81"/>
      <c r="D5" s="81"/>
      <c r="E5" s="81"/>
      <c r="F5" s="81"/>
      <c r="G5" s="81"/>
      <c r="H5" s="81"/>
      <c r="I5" s="81"/>
      <c r="J5" s="20"/>
    </row>
    <row r="6" spans="1:13" s="12" customFormat="1" ht="15.75" x14ac:dyDescent="0.25">
      <c r="A6" s="80" t="s">
        <v>25</v>
      </c>
      <c r="B6" s="82"/>
      <c r="C6" s="82"/>
      <c r="D6" s="82"/>
      <c r="E6" s="82"/>
      <c r="F6" s="82"/>
      <c r="G6" s="82"/>
      <c r="H6" s="82"/>
      <c r="I6" s="82"/>
      <c r="J6" s="20"/>
    </row>
    <row r="8" spans="1:13" x14ac:dyDescent="0.2">
      <c r="B8" s="4"/>
      <c r="C8" s="4"/>
      <c r="D8" s="27"/>
      <c r="E8" s="4"/>
      <c r="F8" s="27" t="s">
        <v>2</v>
      </c>
      <c r="G8" s="4"/>
      <c r="H8" s="4" t="s">
        <v>0</v>
      </c>
    </row>
    <row r="9" spans="1:13" x14ac:dyDescent="0.2">
      <c r="B9" s="5" t="s">
        <v>23</v>
      </c>
      <c r="C9" s="2"/>
      <c r="D9" s="5" t="s">
        <v>24</v>
      </c>
      <c r="E9" s="4"/>
      <c r="F9" s="63" t="s">
        <v>3</v>
      </c>
      <c r="G9" s="4"/>
      <c r="H9" s="5" t="s">
        <v>1</v>
      </c>
    </row>
    <row r="10" spans="1:13" x14ac:dyDescent="0.2">
      <c r="A10" s="8" t="s">
        <v>19</v>
      </c>
    </row>
    <row r="11" spans="1:13" x14ac:dyDescent="0.2">
      <c r="A11" s="1" t="s">
        <v>4</v>
      </c>
      <c r="B11" s="21">
        <v>18058</v>
      </c>
      <c r="C11" s="3"/>
      <c r="D11" s="21">
        <v>18509.45</v>
      </c>
      <c r="E11" s="3"/>
      <c r="F11" s="20">
        <f>D11-B11</f>
        <v>451.45000000000073</v>
      </c>
      <c r="H11" s="6">
        <f>F11/B11</f>
        <v>2.500000000000004E-2</v>
      </c>
      <c r="M11" s="11"/>
    </row>
    <row r="12" spans="1:13" x14ac:dyDescent="0.2">
      <c r="A12" s="1" t="s">
        <v>15</v>
      </c>
      <c r="B12" s="21">
        <v>773.5</v>
      </c>
      <c r="C12" s="3"/>
      <c r="D12" s="21">
        <v>792.83749999999998</v>
      </c>
      <c r="E12" s="3"/>
      <c r="F12" s="19">
        <f>D12-B12</f>
        <v>19.337499999999977</v>
      </c>
      <c r="H12" s="56">
        <f>F12/B12</f>
        <v>2.499999999999997E-2</v>
      </c>
    </row>
    <row r="13" spans="1:13" x14ac:dyDescent="0.2">
      <c r="A13" s="1" t="s">
        <v>22</v>
      </c>
      <c r="B13" s="23">
        <f>SUM(B11:B12)</f>
        <v>18831.5</v>
      </c>
      <c r="C13" s="3"/>
      <c r="D13" s="23">
        <f>SUM(D11:D12)</f>
        <v>19302.287500000002</v>
      </c>
      <c r="E13" s="3"/>
      <c r="F13" s="20">
        <f>D13-B13</f>
        <v>470.78750000000218</v>
      </c>
      <c r="H13" s="6">
        <f t="shared" ref="H13:H24" si="0">F13/B13</f>
        <v>2.5000000000000116E-2</v>
      </c>
    </row>
    <row r="14" spans="1:13" x14ac:dyDescent="0.2">
      <c r="B14" s="21"/>
      <c r="C14" s="3"/>
      <c r="D14" s="21"/>
      <c r="E14" s="3"/>
      <c r="F14" s="20"/>
      <c r="H14" s="6"/>
    </row>
    <row r="15" spans="1:13" x14ac:dyDescent="0.2">
      <c r="A15" s="1" t="s">
        <v>18</v>
      </c>
      <c r="B15" s="21">
        <v>542</v>
      </c>
      <c r="C15" s="3"/>
      <c r="D15" s="21">
        <v>555.54999999999995</v>
      </c>
      <c r="E15" s="3"/>
      <c r="F15" s="20">
        <f t="shared" ref="F15:F22" si="1">D15-B15</f>
        <v>13.549999999999955</v>
      </c>
      <c r="H15" s="6">
        <f t="shared" si="0"/>
        <v>2.4999999999999915E-2</v>
      </c>
    </row>
    <row r="16" spans="1:13" x14ac:dyDescent="0.2">
      <c r="A16" s="1" t="s">
        <v>5</v>
      </c>
      <c r="B16" s="21">
        <v>3230</v>
      </c>
      <c r="C16" s="3"/>
      <c r="D16" s="21">
        <v>3310.75</v>
      </c>
      <c r="E16" s="3"/>
      <c r="F16" s="68">
        <f>D16-B16</f>
        <v>80.75</v>
      </c>
      <c r="H16" s="57">
        <f t="shared" ref="H16" si="2">F16/B16</f>
        <v>2.5000000000000001E-2</v>
      </c>
    </row>
    <row r="17" spans="1:8" x14ac:dyDescent="0.2">
      <c r="A17" s="1" t="s">
        <v>12</v>
      </c>
      <c r="B17" s="21">
        <v>800</v>
      </c>
      <c r="C17" s="3"/>
      <c r="D17" s="21">
        <v>820</v>
      </c>
      <c r="E17" s="3"/>
      <c r="F17" s="19">
        <f>D17-B17</f>
        <v>20</v>
      </c>
      <c r="H17" s="56">
        <f t="shared" si="0"/>
        <v>2.5000000000000001E-2</v>
      </c>
    </row>
    <row r="18" spans="1:8" x14ac:dyDescent="0.2">
      <c r="A18" s="1" t="s">
        <v>14</v>
      </c>
      <c r="B18" s="23">
        <f>SUM(B15:B17)</f>
        <v>4572</v>
      </c>
      <c r="C18" s="3"/>
      <c r="D18" s="23">
        <f>SUM(D15:D17)</f>
        <v>4686.3</v>
      </c>
      <c r="E18" s="3"/>
      <c r="F18" s="20">
        <f>D18-B18</f>
        <v>114.30000000000018</v>
      </c>
      <c r="H18" s="6">
        <f t="shared" si="0"/>
        <v>2.500000000000004E-2</v>
      </c>
    </row>
    <row r="19" spans="1:8" x14ac:dyDescent="0.2">
      <c r="B19" s="21"/>
      <c r="C19" s="3"/>
      <c r="D19" s="21"/>
      <c r="E19" s="3"/>
      <c r="F19" s="20"/>
      <c r="H19" s="6"/>
    </row>
    <row r="20" spans="1:8" x14ac:dyDescent="0.2">
      <c r="A20" s="1" t="s">
        <v>13</v>
      </c>
      <c r="B20" s="21">
        <v>7512</v>
      </c>
      <c r="C20" s="3"/>
      <c r="D20" s="21">
        <v>7887.6</v>
      </c>
      <c r="E20" s="3"/>
      <c r="F20" s="20">
        <f t="shared" si="1"/>
        <v>375.60000000000036</v>
      </c>
      <c r="H20" s="6">
        <f t="shared" si="0"/>
        <v>5.0000000000000051E-2</v>
      </c>
    </row>
    <row r="21" spans="1:8" x14ac:dyDescent="0.2">
      <c r="A21" s="1" t="s">
        <v>6</v>
      </c>
      <c r="B21" s="21">
        <v>5348</v>
      </c>
      <c r="C21" s="3"/>
      <c r="D21" s="21">
        <v>5615.4</v>
      </c>
      <c r="E21" s="3"/>
      <c r="F21" s="19">
        <f t="shared" si="1"/>
        <v>267.39999999999964</v>
      </c>
      <c r="H21" s="56">
        <f t="shared" si="0"/>
        <v>4.9999999999999933E-2</v>
      </c>
    </row>
    <row r="22" spans="1:8" x14ac:dyDescent="0.2">
      <c r="A22" s="1" t="s">
        <v>7</v>
      </c>
      <c r="B22" s="23">
        <f>SUM(B20:B21)</f>
        <v>12860</v>
      </c>
      <c r="C22" s="3"/>
      <c r="D22" s="23">
        <f>SUM(D20:D21)</f>
        <v>13503</v>
      </c>
      <c r="E22" s="3"/>
      <c r="F22" s="20">
        <f t="shared" si="1"/>
        <v>643</v>
      </c>
      <c r="H22" s="6">
        <f t="shared" si="0"/>
        <v>0.05</v>
      </c>
    </row>
    <row r="23" spans="1:8" x14ac:dyDescent="0.2">
      <c r="B23" s="21"/>
      <c r="C23" s="3"/>
      <c r="D23" s="21"/>
      <c r="E23" s="3"/>
      <c r="F23" s="20"/>
      <c r="H23" s="6"/>
    </row>
    <row r="24" spans="1:8" ht="13.5" thickBot="1" x14ac:dyDescent="0.25">
      <c r="A24" s="1" t="s">
        <v>8</v>
      </c>
      <c r="B24" s="24">
        <f>B22+B18+B13</f>
        <v>36263.5</v>
      </c>
      <c r="C24" s="3"/>
      <c r="D24" s="24">
        <f>D22+D18+D13</f>
        <v>37491.587500000001</v>
      </c>
      <c r="E24" s="3"/>
      <c r="F24" s="69">
        <f>+F22+F18+F13</f>
        <v>1228.0875000000024</v>
      </c>
      <c r="H24" s="59">
        <f t="shared" si="0"/>
        <v>3.3865663821749208E-2</v>
      </c>
    </row>
    <row r="25" spans="1:8" ht="16.5" thickTop="1" x14ac:dyDescent="0.25">
      <c r="D25" s="21"/>
      <c r="F25" s="70"/>
      <c r="H25" s="9"/>
    </row>
    <row r="26" spans="1:8" x14ac:dyDescent="0.2">
      <c r="A26" s="8" t="s">
        <v>20</v>
      </c>
      <c r="D26" s="21"/>
      <c r="H26" s="9"/>
    </row>
    <row r="27" spans="1:8" x14ac:dyDescent="0.2">
      <c r="A27" s="1" t="s">
        <v>4</v>
      </c>
      <c r="B27" s="21">
        <v>20334</v>
      </c>
      <c r="C27" s="3"/>
      <c r="D27" s="21">
        <v>20842.349999999999</v>
      </c>
      <c r="E27" s="3"/>
      <c r="F27" s="20">
        <f>D27-B27</f>
        <v>508.34999999999854</v>
      </c>
      <c r="H27" s="6">
        <f>F27/B27</f>
        <v>2.4999999999999929E-2</v>
      </c>
    </row>
    <row r="28" spans="1:8" x14ac:dyDescent="0.2">
      <c r="A28" s="1" t="s">
        <v>15</v>
      </c>
      <c r="B28" s="21">
        <v>773.5</v>
      </c>
      <c r="C28" s="3"/>
      <c r="D28" s="21">
        <v>792.83749999999998</v>
      </c>
      <c r="E28" s="3"/>
      <c r="F28" s="19">
        <f>D28-B28</f>
        <v>19.337499999999977</v>
      </c>
      <c r="H28" s="56">
        <f>F28/B28</f>
        <v>2.499999999999997E-2</v>
      </c>
    </row>
    <row r="29" spans="1:8" x14ac:dyDescent="0.2">
      <c r="A29" s="1" t="s">
        <v>22</v>
      </c>
      <c r="B29" s="23">
        <f>SUM(B27:B28)</f>
        <v>21107.5</v>
      </c>
      <c r="C29" s="3"/>
      <c r="D29" s="23">
        <f>SUM(D27:D28)</f>
        <v>21635.1875</v>
      </c>
      <c r="E29" s="3"/>
      <c r="F29" s="20">
        <f t="shared" ref="F29:F38" si="3">D29-B29</f>
        <v>527.6875</v>
      </c>
      <c r="H29" s="6">
        <f t="shared" ref="H29:H38" si="4">F29/B29</f>
        <v>2.5000000000000001E-2</v>
      </c>
    </row>
    <row r="30" spans="1:8" x14ac:dyDescent="0.2">
      <c r="B30" s="21"/>
      <c r="C30" s="3"/>
      <c r="D30" s="21"/>
      <c r="E30" s="3"/>
      <c r="F30" s="20"/>
      <c r="H30" s="6"/>
    </row>
    <row r="31" spans="1:8" x14ac:dyDescent="0.2">
      <c r="A31" s="1" t="s">
        <v>18</v>
      </c>
      <c r="B31" s="21">
        <v>542</v>
      </c>
      <c r="C31" s="3"/>
      <c r="D31" s="21">
        <v>555.54999999999995</v>
      </c>
      <c r="E31" s="3"/>
      <c r="F31" s="20">
        <f t="shared" si="3"/>
        <v>13.549999999999955</v>
      </c>
      <c r="H31" s="6">
        <f t="shared" si="4"/>
        <v>2.4999999999999915E-2</v>
      </c>
    </row>
    <row r="32" spans="1:8" x14ac:dyDescent="0.2">
      <c r="A32" s="1" t="s">
        <v>5</v>
      </c>
      <c r="B32" s="21">
        <v>3230</v>
      </c>
      <c r="C32" s="3"/>
      <c r="D32" s="21">
        <v>3310.75</v>
      </c>
      <c r="E32" s="3"/>
      <c r="F32" s="68">
        <f t="shared" ref="F32" si="5">D32-B32</f>
        <v>80.75</v>
      </c>
      <c r="H32" s="57">
        <f t="shared" ref="H32" si="6">F32/B32</f>
        <v>2.5000000000000001E-2</v>
      </c>
    </row>
    <row r="33" spans="1:8" x14ac:dyDescent="0.2">
      <c r="A33" s="1" t="s">
        <v>12</v>
      </c>
      <c r="B33" s="21">
        <v>800</v>
      </c>
      <c r="C33" s="26"/>
      <c r="D33" s="21">
        <v>820</v>
      </c>
      <c r="E33" s="26"/>
      <c r="F33" s="19">
        <f t="shared" si="3"/>
        <v>20</v>
      </c>
      <c r="G33" s="10"/>
      <c r="H33" s="56">
        <f t="shared" si="4"/>
        <v>2.5000000000000001E-2</v>
      </c>
    </row>
    <row r="34" spans="1:8" x14ac:dyDescent="0.2">
      <c r="A34" s="1" t="s">
        <v>14</v>
      </c>
      <c r="B34" s="28">
        <f>SUM(B31:B33)</f>
        <v>4572</v>
      </c>
      <c r="C34" s="3"/>
      <c r="D34" s="28">
        <f>SUM(D31:D33)</f>
        <v>4686.3</v>
      </c>
      <c r="E34" s="3"/>
      <c r="F34" s="20">
        <f t="shared" si="3"/>
        <v>114.30000000000018</v>
      </c>
      <c r="H34" s="6">
        <f t="shared" si="4"/>
        <v>2.500000000000004E-2</v>
      </c>
    </row>
    <row r="35" spans="1:8" x14ac:dyDescent="0.2">
      <c r="B35" s="21"/>
      <c r="C35" s="3"/>
      <c r="D35" s="21"/>
      <c r="E35" s="3"/>
      <c r="F35" s="20"/>
      <c r="H35" s="6"/>
    </row>
    <row r="36" spans="1:8" x14ac:dyDescent="0.2">
      <c r="A36" s="1" t="s">
        <v>13</v>
      </c>
      <c r="B36" s="21">
        <v>7512</v>
      </c>
      <c r="C36" s="3"/>
      <c r="D36" s="21">
        <v>7887.6</v>
      </c>
      <c r="E36" s="3"/>
      <c r="F36" s="20">
        <f t="shared" si="3"/>
        <v>375.60000000000036</v>
      </c>
      <c r="H36" s="6">
        <f t="shared" si="4"/>
        <v>5.0000000000000051E-2</v>
      </c>
    </row>
    <row r="37" spans="1:8" x14ac:dyDescent="0.2">
      <c r="A37" s="1" t="s">
        <v>6</v>
      </c>
      <c r="B37" s="21">
        <v>5348</v>
      </c>
      <c r="C37" s="3"/>
      <c r="D37" s="21">
        <v>5615.4</v>
      </c>
      <c r="E37" s="3"/>
      <c r="F37" s="19">
        <f t="shared" si="3"/>
        <v>267.39999999999964</v>
      </c>
      <c r="H37" s="56">
        <f t="shared" si="4"/>
        <v>4.9999999999999933E-2</v>
      </c>
    </row>
    <row r="38" spans="1:8" ht="12" customHeight="1" x14ac:dyDescent="0.2">
      <c r="A38" s="1" t="s">
        <v>7</v>
      </c>
      <c r="B38" s="23">
        <f>SUM(B36:B37)</f>
        <v>12860</v>
      </c>
      <c r="C38" s="3"/>
      <c r="D38" s="23">
        <f>SUM(D36:D37)</f>
        <v>13503</v>
      </c>
      <c r="E38" s="3"/>
      <c r="F38" s="20">
        <f t="shared" si="3"/>
        <v>643</v>
      </c>
      <c r="H38" s="6">
        <f t="shared" si="4"/>
        <v>0.05</v>
      </c>
    </row>
    <row r="39" spans="1:8" ht="12" customHeight="1" x14ac:dyDescent="0.2">
      <c r="B39" s="21"/>
      <c r="C39" s="3"/>
      <c r="D39" s="21"/>
      <c r="E39" s="3"/>
      <c r="F39" s="20"/>
      <c r="H39" s="6"/>
    </row>
    <row r="40" spans="1:8" ht="13.5" thickBot="1" x14ac:dyDescent="0.25">
      <c r="A40" s="1" t="s">
        <v>8</v>
      </c>
      <c r="B40" s="24">
        <f>B38+B34+B29</f>
        <v>38539.5</v>
      </c>
      <c r="C40" s="3"/>
      <c r="D40" s="24">
        <f>D38+D34+D29</f>
        <v>39824.487500000003</v>
      </c>
      <c r="E40" s="3"/>
      <c r="F40" s="69">
        <f>+F38+F34+F29</f>
        <v>1284.9875000000002</v>
      </c>
      <c r="H40" s="59">
        <f>F40/B40</f>
        <v>3.3342090582389503E-2</v>
      </c>
    </row>
    <row r="41" spans="1:8" ht="13.5" thickTop="1" x14ac:dyDescent="0.2">
      <c r="D41" s="21"/>
      <c r="H41" s="9"/>
    </row>
    <row r="42" spans="1:8" x14ac:dyDescent="0.2">
      <c r="F42" s="60"/>
    </row>
    <row r="43" spans="1:8" x14ac:dyDescent="0.2">
      <c r="A43" s="15"/>
      <c r="B43" s="10"/>
      <c r="C43" s="10"/>
      <c r="D43" s="10"/>
      <c r="E43" s="10"/>
      <c r="F43" s="71"/>
    </row>
    <row r="44" spans="1:8" x14ac:dyDescent="0.2">
      <c r="A44" s="15"/>
      <c r="B44" s="10"/>
      <c r="C44" s="10"/>
      <c r="D44" s="15"/>
      <c r="E44" s="10"/>
      <c r="F44" s="72"/>
    </row>
    <row r="45" spans="1:8" x14ac:dyDescent="0.2">
      <c r="A45" s="13"/>
      <c r="B45" s="14"/>
      <c r="C45" s="10"/>
      <c r="D45" s="10"/>
      <c r="E45" s="10"/>
      <c r="F45" s="73"/>
    </row>
    <row r="46" spans="1:8" x14ac:dyDescent="0.2">
      <c r="A46" s="13"/>
      <c r="B46" s="14"/>
      <c r="C46" s="10"/>
      <c r="D46" s="10"/>
      <c r="E46" s="10"/>
      <c r="F46" s="73"/>
    </row>
    <row r="47" spans="1:8" x14ac:dyDescent="0.2">
      <c r="A47" s="13"/>
      <c r="B47" s="14"/>
      <c r="C47" s="10"/>
      <c r="D47" s="10"/>
      <c r="E47" s="10"/>
      <c r="F47" s="72"/>
    </row>
    <row r="48" spans="1:8" x14ac:dyDescent="0.2">
      <c r="A48" s="13"/>
      <c r="B48" s="14"/>
      <c r="C48" s="10"/>
      <c r="D48" s="10"/>
      <c r="E48" s="10"/>
      <c r="F48" s="72"/>
    </row>
    <row r="49" spans="1:6" x14ac:dyDescent="0.2">
      <c r="A49" s="13"/>
      <c r="B49" s="14"/>
      <c r="C49" s="10"/>
      <c r="D49" s="10"/>
      <c r="E49" s="10"/>
      <c r="F49" s="72"/>
    </row>
    <row r="50" spans="1:6" x14ac:dyDescent="0.2">
      <c r="A50" s="17"/>
      <c r="B50" s="16"/>
      <c r="C50" s="10"/>
      <c r="D50" s="15"/>
      <c r="E50" s="10"/>
      <c r="F50" s="18"/>
    </row>
    <row r="51" spans="1:6" x14ac:dyDescent="0.2">
      <c r="A51" s="10"/>
      <c r="B51" s="10"/>
      <c r="C51" s="10"/>
      <c r="D51" s="10"/>
      <c r="E51" s="10"/>
      <c r="F51" s="72"/>
    </row>
    <row r="52" spans="1:6" x14ac:dyDescent="0.2">
      <c r="A52" s="10"/>
      <c r="B52" s="10"/>
      <c r="C52" s="10"/>
      <c r="D52" s="10"/>
      <c r="E52" s="10"/>
      <c r="F52" s="72"/>
    </row>
  </sheetData>
  <mergeCells count="5">
    <mergeCell ref="A1:I1"/>
    <mergeCell ref="A3:I3"/>
    <mergeCell ref="A4:I4"/>
    <mergeCell ref="A5:I5"/>
    <mergeCell ref="A6:I6"/>
  </mergeCells>
  <printOptions horizontalCentered="1"/>
  <pageMargins left="0.7" right="0.7" top="0.75" bottom="0.51" header="0.3" footer="0.38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840F-A9AE-4960-9434-405CA4E6B397}">
  <dimension ref="A1:K44"/>
  <sheetViews>
    <sheetView zoomScale="120" zoomScaleNormal="120" workbookViewId="0">
      <selection activeCell="K20" sqref="K20"/>
    </sheetView>
  </sheetViews>
  <sheetFormatPr defaultColWidth="9.28515625" defaultRowHeight="12.75" x14ac:dyDescent="0.2"/>
  <cols>
    <col min="1" max="1" width="39.42578125" style="1" customWidth="1"/>
    <col min="2" max="2" width="9.28515625" style="1"/>
    <col min="3" max="3" width="2.7109375" style="1" customWidth="1"/>
    <col min="4" max="4" width="9.28515625" style="12"/>
    <col min="5" max="5" width="2.7109375" style="1" customWidth="1"/>
    <col min="6" max="6" width="9.28515625" style="83"/>
    <col min="7" max="7" width="2.7109375" style="1" customWidth="1"/>
    <col min="8" max="16384" width="9.28515625" style="1"/>
  </cols>
  <sheetData>
    <row r="1" spans="1:11" ht="15.75" x14ac:dyDescent="0.25">
      <c r="A1" s="79" t="s">
        <v>26</v>
      </c>
      <c r="B1" s="79"/>
      <c r="C1" s="79"/>
      <c r="D1" s="79"/>
      <c r="E1" s="79"/>
      <c r="F1" s="79"/>
      <c r="G1" s="79"/>
      <c r="H1" s="79"/>
    </row>
    <row r="2" spans="1:11" x14ac:dyDescent="0.2">
      <c r="A2" s="7"/>
      <c r="B2" s="2"/>
    </row>
    <row r="3" spans="1:11" s="12" customFormat="1" ht="15.75" x14ac:dyDescent="0.25">
      <c r="A3" s="80" t="s">
        <v>10</v>
      </c>
      <c r="B3" s="82"/>
      <c r="C3" s="82"/>
      <c r="D3" s="82"/>
      <c r="E3" s="82"/>
      <c r="F3" s="82"/>
      <c r="G3" s="82"/>
      <c r="H3" s="82"/>
    </row>
    <row r="4" spans="1:11" s="12" customFormat="1" ht="15.75" x14ac:dyDescent="0.25">
      <c r="A4" s="80" t="s">
        <v>27</v>
      </c>
      <c r="B4" s="82"/>
      <c r="C4" s="82"/>
      <c r="D4" s="82"/>
      <c r="E4" s="82"/>
      <c r="F4" s="82"/>
      <c r="G4" s="82"/>
      <c r="H4" s="82"/>
    </row>
    <row r="5" spans="1:11" s="12" customFormat="1" ht="15.75" x14ac:dyDescent="0.25">
      <c r="A5" s="80" t="s">
        <v>25</v>
      </c>
      <c r="B5" s="80"/>
      <c r="C5" s="80"/>
      <c r="D5" s="80"/>
      <c r="E5" s="80"/>
      <c r="F5" s="80"/>
      <c r="G5" s="80"/>
      <c r="H5" s="80"/>
      <c r="I5" s="84"/>
    </row>
    <row r="7" spans="1:11" x14ac:dyDescent="0.2">
      <c r="B7" s="4"/>
      <c r="C7" s="4"/>
      <c r="D7" s="27"/>
      <c r="E7" s="4"/>
      <c r="F7" s="85" t="s">
        <v>2</v>
      </c>
      <c r="G7" s="4"/>
      <c r="H7" s="4" t="s">
        <v>0</v>
      </c>
    </row>
    <row r="8" spans="1:11" x14ac:dyDescent="0.2">
      <c r="B8" s="63" t="s">
        <v>23</v>
      </c>
      <c r="C8" s="2"/>
      <c r="D8" s="63" t="s">
        <v>24</v>
      </c>
      <c r="E8" s="4"/>
      <c r="F8" s="86" t="s">
        <v>3</v>
      </c>
      <c r="G8" s="4"/>
      <c r="H8" s="5" t="s">
        <v>1</v>
      </c>
    </row>
    <row r="9" spans="1:11" x14ac:dyDescent="0.2">
      <c r="A9" s="8" t="s">
        <v>28</v>
      </c>
      <c r="B9" s="87"/>
      <c r="C9" s="87"/>
      <c r="D9" s="88"/>
    </row>
    <row r="10" spans="1:11" x14ac:dyDescent="0.2">
      <c r="A10" s="1" t="s">
        <v>4</v>
      </c>
      <c r="B10" s="21">
        <v>418</v>
      </c>
      <c r="C10" s="21"/>
      <c r="D10" s="22">
        <f>+B10*0.025+B10</f>
        <v>428.45</v>
      </c>
      <c r="E10" s="3"/>
      <c r="F10" s="3">
        <f>D10-B10</f>
        <v>10.449999999999989</v>
      </c>
      <c r="H10" s="6">
        <f>F10/B10</f>
        <v>2.4999999999999974E-2</v>
      </c>
      <c r="J10" s="83"/>
      <c r="K10" s="89"/>
    </row>
    <row r="11" spans="1:11" x14ac:dyDescent="0.2">
      <c r="A11" s="1" t="s">
        <v>5</v>
      </c>
      <c r="B11" s="22">
        <v>11</v>
      </c>
      <c r="C11" s="22"/>
      <c r="D11" s="22">
        <f>+B11*0.025+B11</f>
        <v>11.275</v>
      </c>
      <c r="E11" s="20"/>
      <c r="F11" s="20">
        <f>D11-B11</f>
        <v>0.27500000000000036</v>
      </c>
      <c r="G11" s="12"/>
      <c r="H11" s="58">
        <f>F11/B11</f>
        <v>2.5000000000000033E-2</v>
      </c>
    </row>
    <row r="12" spans="1:11" ht="13.5" thickBot="1" x14ac:dyDescent="0.25">
      <c r="A12" s="1" t="s">
        <v>29</v>
      </c>
      <c r="B12" s="90">
        <f>B10+B11</f>
        <v>429</v>
      </c>
      <c r="C12" s="25"/>
      <c r="D12" s="91">
        <f t="shared" ref="D12" si="0">D10+D11</f>
        <v>439.72499999999997</v>
      </c>
      <c r="E12" s="3"/>
      <c r="F12" s="92">
        <f>F10+F11</f>
        <v>10.724999999999989</v>
      </c>
      <c r="H12" s="93">
        <f>+F12/B12</f>
        <v>2.4999999999999974E-2</v>
      </c>
    </row>
    <row r="13" spans="1:11" ht="13.5" thickTop="1" x14ac:dyDescent="0.2">
      <c r="B13" s="21"/>
      <c r="C13" s="21"/>
      <c r="D13" s="22"/>
      <c r="E13" s="3"/>
      <c r="F13" s="3"/>
      <c r="H13" s="6"/>
    </row>
    <row r="14" spans="1:11" x14ac:dyDescent="0.2">
      <c r="A14" s="1" t="s">
        <v>30</v>
      </c>
      <c r="B14" s="22">
        <v>1256</v>
      </c>
      <c r="C14" s="22"/>
      <c r="D14" s="22">
        <f>+B14*0.025+B14</f>
        <v>1287.4000000000001</v>
      </c>
      <c r="E14" s="94"/>
      <c r="F14" s="20">
        <f>D14-B14</f>
        <v>31.400000000000091</v>
      </c>
      <c r="G14" s="12"/>
      <c r="H14" s="95">
        <f>F14/B14</f>
        <v>2.5000000000000071E-2</v>
      </c>
      <c r="J14" s="109"/>
    </row>
    <row r="15" spans="1:11" x14ac:dyDescent="0.2">
      <c r="A15" s="1" t="s">
        <v>31</v>
      </c>
      <c r="B15" s="96">
        <v>34</v>
      </c>
      <c r="C15" s="22"/>
      <c r="D15" s="96">
        <f>+B15*0.025+B15</f>
        <v>34.85</v>
      </c>
      <c r="E15" s="94"/>
      <c r="F15" s="19">
        <f>D15-B15</f>
        <v>0.85000000000000142</v>
      </c>
      <c r="G15" s="12"/>
      <c r="H15" s="58">
        <f>F15/B15</f>
        <v>2.5000000000000043E-2</v>
      </c>
    </row>
    <row r="16" spans="1:11" ht="13.5" thickBot="1" x14ac:dyDescent="0.25">
      <c r="A16" s="1" t="s">
        <v>32</v>
      </c>
      <c r="B16" s="24">
        <f t="shared" ref="B16:D16" si="1">B14+B15</f>
        <v>1290</v>
      </c>
      <c r="C16" s="24"/>
      <c r="D16" s="64">
        <f t="shared" si="1"/>
        <v>1322.25</v>
      </c>
      <c r="E16" s="97"/>
      <c r="F16" s="98">
        <f>F14+F15</f>
        <v>32.250000000000092</v>
      </c>
      <c r="H16" s="93">
        <f>F16/B16</f>
        <v>2.5000000000000071E-2</v>
      </c>
    </row>
    <row r="17" spans="1:8" ht="13.5" thickTop="1" x14ac:dyDescent="0.2">
      <c r="B17" s="87"/>
      <c r="C17" s="87"/>
      <c r="D17" s="88"/>
      <c r="E17" s="11"/>
      <c r="H17" s="9"/>
    </row>
    <row r="18" spans="1:8" x14ac:dyDescent="0.2">
      <c r="A18" s="8" t="s">
        <v>33</v>
      </c>
      <c r="B18" s="87"/>
      <c r="C18" s="87"/>
      <c r="D18" s="88"/>
      <c r="E18" s="11"/>
      <c r="H18" s="9"/>
    </row>
    <row r="19" spans="1:8" x14ac:dyDescent="0.2">
      <c r="A19" s="1" t="s">
        <v>4</v>
      </c>
      <c r="B19" s="22">
        <v>618</v>
      </c>
      <c r="C19" s="22"/>
      <c r="D19" s="99">
        <f>+B19*0.025+B19</f>
        <v>633.45000000000005</v>
      </c>
      <c r="E19" s="94"/>
      <c r="F19" s="20">
        <f>D19-B19</f>
        <v>15.450000000000045</v>
      </c>
      <c r="G19" s="12"/>
      <c r="H19" s="95">
        <f>F19/B19</f>
        <v>2.5000000000000074E-2</v>
      </c>
    </row>
    <row r="20" spans="1:8" x14ac:dyDescent="0.2">
      <c r="A20" s="1" t="s">
        <v>5</v>
      </c>
      <c r="B20" s="22">
        <v>11</v>
      </c>
      <c r="C20" s="22"/>
      <c r="D20" s="99">
        <f>+B20*0.025+B20</f>
        <v>11.275</v>
      </c>
      <c r="E20" s="94"/>
      <c r="F20" s="20">
        <f>D20-B20</f>
        <v>0.27500000000000036</v>
      </c>
      <c r="G20" s="12"/>
      <c r="H20" s="58">
        <f>F20/B20</f>
        <v>2.5000000000000033E-2</v>
      </c>
    </row>
    <row r="21" spans="1:8" ht="13.5" thickBot="1" x14ac:dyDescent="0.25">
      <c r="A21" s="1" t="s">
        <v>29</v>
      </c>
      <c r="B21" s="90">
        <f>B19+B20</f>
        <v>629</v>
      </c>
      <c r="C21" s="21"/>
      <c r="D21" s="91">
        <f>D19+D20</f>
        <v>644.72500000000002</v>
      </c>
      <c r="E21" s="97"/>
      <c r="F21" s="92">
        <f>D21-B21</f>
        <v>15.725000000000023</v>
      </c>
      <c r="H21" s="93">
        <f>F21/B21</f>
        <v>2.5000000000000036E-2</v>
      </c>
    </row>
    <row r="22" spans="1:8" ht="13.5" thickTop="1" x14ac:dyDescent="0.2">
      <c r="B22" s="21"/>
      <c r="C22" s="21"/>
      <c r="D22" s="22"/>
      <c r="E22" s="97"/>
      <c r="F22" s="3"/>
      <c r="H22" s="6"/>
    </row>
    <row r="23" spans="1:8" x14ac:dyDescent="0.2">
      <c r="A23" s="1" t="s">
        <v>30</v>
      </c>
      <c r="B23" s="22">
        <v>1854</v>
      </c>
      <c r="C23" s="22"/>
      <c r="D23" s="99">
        <f>+B23*0.025+B23</f>
        <v>1900.35</v>
      </c>
      <c r="E23" s="94"/>
      <c r="F23" s="20">
        <f>D23-B23</f>
        <v>46.349999999999909</v>
      </c>
      <c r="G23" s="12"/>
      <c r="H23" s="95">
        <f>F23/B23</f>
        <v>2.4999999999999949E-2</v>
      </c>
    </row>
    <row r="24" spans="1:8" x14ac:dyDescent="0.2">
      <c r="A24" s="1" t="s">
        <v>34</v>
      </c>
      <c r="B24" s="100">
        <v>34</v>
      </c>
      <c r="C24" s="21"/>
      <c r="D24" s="99">
        <f>+B24*0.025+B24</f>
        <v>34.85</v>
      </c>
      <c r="E24" s="97"/>
      <c r="F24" s="101">
        <f>D24-B24</f>
        <v>0.85000000000000142</v>
      </c>
      <c r="H24" s="56">
        <f>F24/B24</f>
        <v>2.5000000000000043E-2</v>
      </c>
    </row>
    <row r="25" spans="1:8" ht="13.5" thickBot="1" x14ac:dyDescent="0.25">
      <c r="A25" s="1" t="s">
        <v>32</v>
      </c>
      <c r="B25" s="90">
        <f>B23+B24</f>
        <v>1888</v>
      </c>
      <c r="C25" s="21"/>
      <c r="D25" s="91">
        <f>D23+D24</f>
        <v>1935.1999999999998</v>
      </c>
      <c r="E25" s="97"/>
      <c r="F25" s="92">
        <f>F23+F24</f>
        <v>47.19999999999991</v>
      </c>
      <c r="H25" s="93">
        <f>F25/B25</f>
        <v>2.4999999999999953E-2</v>
      </c>
    </row>
    <row r="26" spans="1:8" ht="13.5" thickTop="1" x14ac:dyDescent="0.2">
      <c r="B26" s="87"/>
      <c r="C26" s="87"/>
      <c r="D26" s="88"/>
      <c r="E26" s="11"/>
      <c r="H26" s="9"/>
    </row>
    <row r="27" spans="1:8" x14ac:dyDescent="0.2">
      <c r="A27" s="8" t="s">
        <v>35</v>
      </c>
      <c r="B27" s="87"/>
      <c r="C27" s="87"/>
      <c r="D27" s="88"/>
      <c r="E27" s="11"/>
      <c r="H27" s="9"/>
    </row>
    <row r="28" spans="1:8" x14ac:dyDescent="0.2">
      <c r="A28" s="1" t="s">
        <v>4</v>
      </c>
      <c r="B28" s="88">
        <v>986</v>
      </c>
      <c r="C28" s="88"/>
      <c r="D28" s="99">
        <f>+B28*0.025+B28</f>
        <v>1010.65</v>
      </c>
      <c r="E28" s="102"/>
      <c r="F28" s="60">
        <f>D28-B28</f>
        <v>24.649999999999977</v>
      </c>
      <c r="G28" s="12"/>
      <c r="H28" s="95">
        <f>F28/B28</f>
        <v>2.4999999999999977E-2</v>
      </c>
    </row>
    <row r="29" spans="1:8" x14ac:dyDescent="0.2">
      <c r="A29" s="1" t="s">
        <v>5</v>
      </c>
      <c r="B29" s="96">
        <v>11</v>
      </c>
      <c r="C29" s="88"/>
      <c r="D29" s="96">
        <f>+B29*0.025+B29</f>
        <v>11.275</v>
      </c>
      <c r="E29" s="94"/>
      <c r="F29" s="19">
        <f>D29-B29</f>
        <v>0.27500000000000036</v>
      </c>
      <c r="G29" s="12"/>
      <c r="H29" s="58">
        <f>F29/B29</f>
        <v>2.5000000000000033E-2</v>
      </c>
    </row>
    <row r="30" spans="1:8" ht="13.5" thickBot="1" x14ac:dyDescent="0.25">
      <c r="A30" s="1" t="s">
        <v>29</v>
      </c>
      <c r="B30" s="103">
        <f>B28+B29</f>
        <v>997</v>
      </c>
      <c r="C30" s="87"/>
      <c r="D30" s="104">
        <f>D28+D29</f>
        <v>1021.925</v>
      </c>
      <c r="E30" s="11"/>
      <c r="F30" s="105">
        <f>F28+F29</f>
        <v>24.924999999999976</v>
      </c>
      <c r="H30" s="93">
        <f>F30/B30</f>
        <v>2.4999999999999977E-2</v>
      </c>
    </row>
    <row r="31" spans="1:8" ht="13.5" thickTop="1" x14ac:dyDescent="0.2">
      <c r="B31" s="87"/>
      <c r="C31" s="87"/>
      <c r="D31" s="88"/>
      <c r="E31" s="11"/>
      <c r="H31" s="6"/>
    </row>
    <row r="32" spans="1:8" x14ac:dyDescent="0.2">
      <c r="A32" s="1" t="s">
        <v>30</v>
      </c>
      <c r="B32" s="88">
        <v>2958</v>
      </c>
      <c r="C32" s="88"/>
      <c r="D32" s="22">
        <f>+B32*0.025+B32</f>
        <v>3031.95</v>
      </c>
      <c r="E32" s="102"/>
      <c r="F32" s="60">
        <f>D32-B32</f>
        <v>73.949999999999818</v>
      </c>
      <c r="G32" s="12"/>
      <c r="H32" s="95">
        <f>F32/B32</f>
        <v>2.4999999999999939E-2</v>
      </c>
    </row>
    <row r="33" spans="1:8" x14ac:dyDescent="0.2">
      <c r="A33" s="1" t="s">
        <v>34</v>
      </c>
      <c r="B33" s="96">
        <v>34</v>
      </c>
      <c r="C33" s="88"/>
      <c r="D33" s="96">
        <f>+B33*0.025+B33</f>
        <v>34.85</v>
      </c>
      <c r="E33" s="94"/>
      <c r="F33" s="19">
        <f>D33-B33</f>
        <v>0.85000000000000142</v>
      </c>
      <c r="G33" s="12"/>
      <c r="H33" s="58">
        <f>F33/B33</f>
        <v>2.5000000000000043E-2</v>
      </c>
    </row>
    <row r="34" spans="1:8" ht="13.5" thickBot="1" x14ac:dyDescent="0.25">
      <c r="A34" s="1" t="s">
        <v>32</v>
      </c>
      <c r="B34" s="103">
        <f>B32+B33</f>
        <v>2992</v>
      </c>
      <c r="C34" s="87"/>
      <c r="D34" s="104">
        <f>D32+D33</f>
        <v>3066.7999999999997</v>
      </c>
      <c r="E34" s="11"/>
      <c r="F34" s="105">
        <f>F32+F33</f>
        <v>74.799999999999812</v>
      </c>
      <c r="H34" s="93">
        <f>F34/B34</f>
        <v>2.4999999999999939E-2</v>
      </c>
    </row>
    <row r="35" spans="1:8" ht="13.5" thickTop="1" x14ac:dyDescent="0.2">
      <c r="B35" s="87"/>
      <c r="C35" s="87"/>
      <c r="D35" s="88"/>
      <c r="E35" s="11"/>
      <c r="H35" s="9"/>
    </row>
    <row r="36" spans="1:8" x14ac:dyDescent="0.2">
      <c r="A36" s="8" t="s">
        <v>36</v>
      </c>
      <c r="B36" s="87"/>
      <c r="C36" s="87"/>
      <c r="D36" s="88"/>
      <c r="E36" s="11"/>
      <c r="H36" s="9"/>
    </row>
    <row r="37" spans="1:8" x14ac:dyDescent="0.2">
      <c r="A37" s="1" t="s">
        <v>4</v>
      </c>
      <c r="B37" s="88">
        <v>1178</v>
      </c>
      <c r="C37" s="88"/>
      <c r="D37" s="99">
        <f>+B37*0.025+B37</f>
        <v>1207.45</v>
      </c>
      <c r="E37" s="102"/>
      <c r="F37" s="60">
        <f>D37-B37</f>
        <v>29.450000000000045</v>
      </c>
      <c r="G37" s="12"/>
      <c r="H37" s="95">
        <f>F37/B37</f>
        <v>2.500000000000004E-2</v>
      </c>
    </row>
    <row r="38" spans="1:8" x14ac:dyDescent="0.2">
      <c r="A38" s="1" t="s">
        <v>5</v>
      </c>
      <c r="B38" s="96">
        <v>11</v>
      </c>
      <c r="C38" s="88"/>
      <c r="D38" s="99">
        <f>+B38*0.025+B38</f>
        <v>11.275</v>
      </c>
      <c r="E38" s="94"/>
      <c r="F38" s="20">
        <f>D38-B38</f>
        <v>0.27500000000000036</v>
      </c>
      <c r="G38" s="12"/>
      <c r="H38" s="58">
        <f>F38/B38</f>
        <v>2.5000000000000033E-2</v>
      </c>
    </row>
    <row r="39" spans="1:8" ht="13.5" thickBot="1" x14ac:dyDescent="0.25">
      <c r="A39" s="1" t="s">
        <v>29</v>
      </c>
      <c r="B39" s="106">
        <f>B37+B38</f>
        <v>1189</v>
      </c>
      <c r="C39" s="87"/>
      <c r="D39" s="107">
        <f>D37+D38</f>
        <v>1218.7250000000001</v>
      </c>
      <c r="E39" s="11"/>
      <c r="F39" s="108">
        <f>D39-B39</f>
        <v>29.725000000000136</v>
      </c>
      <c r="H39" s="93">
        <f>F39/B39</f>
        <v>2.5000000000000116E-2</v>
      </c>
    </row>
    <row r="40" spans="1:8" ht="13.5" thickTop="1" x14ac:dyDescent="0.2">
      <c r="B40" s="87"/>
      <c r="C40" s="87"/>
      <c r="D40" s="88"/>
      <c r="E40" s="11"/>
      <c r="H40" s="6"/>
    </row>
    <row r="41" spans="1:8" x14ac:dyDescent="0.2">
      <c r="A41" s="1" t="s">
        <v>30</v>
      </c>
      <c r="B41" s="88">
        <v>3535</v>
      </c>
      <c r="C41" s="88"/>
      <c r="D41" s="22">
        <f>+B41*0.025+B41</f>
        <v>3623.375</v>
      </c>
      <c r="E41" s="102"/>
      <c r="F41" s="60">
        <f>D41-B41</f>
        <v>88.375</v>
      </c>
      <c r="G41" s="12"/>
      <c r="H41" s="95">
        <f>F41/B41</f>
        <v>2.5000000000000001E-2</v>
      </c>
    </row>
    <row r="42" spans="1:8" x14ac:dyDescent="0.2">
      <c r="A42" s="1" t="s">
        <v>34</v>
      </c>
      <c r="B42" s="96">
        <v>34</v>
      </c>
      <c r="C42" s="88"/>
      <c r="D42" s="22">
        <f>+B42*0.025+B42</f>
        <v>34.85</v>
      </c>
      <c r="E42" s="94"/>
      <c r="F42" s="19">
        <f>D42-B42</f>
        <v>0.85000000000000142</v>
      </c>
      <c r="G42" s="12"/>
      <c r="H42" s="58">
        <f>F42/B42</f>
        <v>2.5000000000000043E-2</v>
      </c>
    </row>
    <row r="43" spans="1:8" ht="13.5" thickBot="1" x14ac:dyDescent="0.25">
      <c r="A43" s="1" t="s">
        <v>32</v>
      </c>
      <c r="B43" s="106">
        <f>B41+B42</f>
        <v>3569</v>
      </c>
      <c r="C43" s="87"/>
      <c r="D43" s="107">
        <f>D41+D42</f>
        <v>3658.2249999999999</v>
      </c>
      <c r="E43" s="11"/>
      <c r="F43" s="108">
        <f>F41+F42</f>
        <v>89.224999999999994</v>
      </c>
      <c r="H43" s="93">
        <f>F43/B43</f>
        <v>2.4999999999999998E-2</v>
      </c>
    </row>
    <row r="44" spans="1:8" ht="13.5" thickTop="1" x14ac:dyDescent="0.2"/>
  </sheetData>
  <mergeCells count="4">
    <mergeCell ref="A1:H1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SchedA </vt:lpstr>
      <vt:lpstr>SchedB</vt:lpstr>
      <vt:lpstr>SchedC</vt:lpstr>
      <vt:lpstr>'SchedA '!Print_Area</vt:lpstr>
      <vt:lpstr>SchedB!Print_Area</vt:lpstr>
      <vt:lpstr>SchedC!Print_Area</vt:lpstr>
    </vt:vector>
  </TitlesOfParts>
  <Company>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staylor</dc:creator>
  <cp:lastModifiedBy>Nya Wilkins</cp:lastModifiedBy>
  <cp:lastPrinted>2025-02-26T23:29:43Z</cp:lastPrinted>
  <dcterms:created xsi:type="dcterms:W3CDTF">2006-12-06T15:51:22Z</dcterms:created>
  <dcterms:modified xsi:type="dcterms:W3CDTF">2026-02-18T20:32:34Z</dcterms:modified>
</cp:coreProperties>
</file>