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Y 27 7.1.26 - 6.30.27\FY 27 Budget Development\Tuition\"/>
    </mc:Choice>
  </mc:AlternateContent>
  <xr:revisionPtr revIDLastSave="0" documentId="13_ncr:1_{D6D877BF-0CB0-4241-ACE3-594DAA34F235}" xr6:coauthVersionLast="36" xr6:coauthVersionMax="36" xr10:uidLastSave="{00000000-0000-0000-0000-000000000000}"/>
  <bookViews>
    <workbookView xWindow="0" yWindow="0" windowWidth="28800" windowHeight="12225" xr2:uid="{9FF3165B-AC3F-492F-8007-D7E7C165F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/>
  <c r="N13" i="1"/>
  <c r="N12" i="1"/>
  <c r="N23" i="1"/>
  <c r="N14" i="1"/>
  <c r="O14" i="1" s="1"/>
  <c r="N15" i="1"/>
  <c r="O15" i="1" s="1"/>
  <c r="N16" i="1"/>
  <c r="O16" i="1" s="1"/>
  <c r="Q12" i="1"/>
  <c r="Q13" i="1"/>
  <c r="Q14" i="1"/>
  <c r="Q15" i="1"/>
  <c r="Q16" i="1"/>
  <c r="Q18" i="1"/>
  <c r="P12" i="1"/>
  <c r="P13" i="1"/>
  <c r="P14" i="1"/>
  <c r="P15" i="1"/>
  <c r="P16" i="1"/>
  <c r="P17" i="1"/>
  <c r="Q17" i="1" s="1"/>
  <c r="P18" i="1"/>
  <c r="P19" i="1"/>
  <c r="Q19" i="1" s="1"/>
  <c r="P20" i="1"/>
  <c r="Q20" i="1" s="1"/>
  <c r="M12" i="1"/>
  <c r="M13" i="1"/>
  <c r="M14" i="1"/>
  <c r="M15" i="1"/>
  <c r="M16" i="1"/>
  <c r="M17" i="1"/>
  <c r="N17" i="1" s="1"/>
  <c r="O17" i="1" s="1"/>
  <c r="M18" i="1"/>
  <c r="N18" i="1" s="1"/>
  <c r="O18" i="1" s="1"/>
  <c r="M19" i="1"/>
  <c r="N19" i="1" s="1"/>
  <c r="O19" i="1" s="1"/>
  <c r="M20" i="1"/>
  <c r="N20" i="1" s="1"/>
  <c r="O20" i="1" s="1"/>
  <c r="M21" i="1"/>
  <c r="P21" i="1" s="1"/>
  <c r="Q21" i="1" s="1"/>
  <c r="M11" i="1"/>
  <c r="P11" i="1" s="1"/>
  <c r="Q11" i="1" s="1"/>
  <c r="M22" i="1" l="1"/>
  <c r="N21" i="1"/>
  <c r="O21" i="1" s="1"/>
  <c r="N11" i="1"/>
  <c r="O11" i="1" s="1"/>
  <c r="L22" i="1"/>
  <c r="N22" i="1" l="1"/>
  <c r="O22" i="1" s="1"/>
  <c r="F23" i="1" l="1"/>
  <c r="G23" i="1" s="1"/>
  <c r="E23" i="1"/>
  <c r="C23" i="1"/>
  <c r="B23" i="1"/>
  <c r="K22" i="1"/>
  <c r="H22" i="1"/>
  <c r="F22" i="1"/>
  <c r="E22" i="1"/>
  <c r="P22" i="1" s="1"/>
  <c r="Q22" i="1" s="1"/>
  <c r="C22" i="1"/>
  <c r="B22" i="1"/>
  <c r="I21" i="1"/>
  <c r="J21" i="1" s="1"/>
  <c r="D21" i="1"/>
  <c r="G21" i="1" s="1"/>
  <c r="I20" i="1"/>
  <c r="J20" i="1" s="1"/>
  <c r="G20" i="1"/>
  <c r="I19" i="1"/>
  <c r="J19" i="1" s="1"/>
  <c r="D19" i="1"/>
  <c r="G19" i="1" s="1"/>
  <c r="I18" i="1"/>
  <c r="J18" i="1" s="1"/>
  <c r="D18" i="1"/>
  <c r="I17" i="1"/>
  <c r="J17" i="1" s="1"/>
  <c r="D17" i="1"/>
  <c r="G17" i="1" s="1"/>
  <c r="I16" i="1"/>
  <c r="J16" i="1" s="1"/>
  <c r="G16" i="1"/>
  <c r="I15" i="1"/>
  <c r="J15" i="1" s="1"/>
  <c r="D15" i="1"/>
  <c r="G15" i="1" s="1"/>
  <c r="I14" i="1"/>
  <c r="J14" i="1" s="1"/>
  <c r="D14" i="1"/>
  <c r="G14" i="1" s="1"/>
  <c r="I13" i="1"/>
  <c r="J13" i="1" s="1"/>
  <c r="G13" i="1"/>
  <c r="I12" i="1"/>
  <c r="G12" i="1"/>
  <c r="I11" i="1"/>
  <c r="J11" i="1" s="1"/>
  <c r="G11" i="1"/>
  <c r="D11" i="1"/>
  <c r="I22" i="1" l="1"/>
  <c r="D22" i="1"/>
  <c r="J12" i="1"/>
  <c r="J22" i="1" s="1"/>
  <c r="G18" i="1"/>
  <c r="G22" i="1" s="1"/>
</calcChain>
</file>

<file path=xl/sharedStrings.xml><?xml version="1.0" encoding="utf-8"?>
<sst xmlns="http://schemas.openxmlformats.org/spreadsheetml/2006/main" count="33" uniqueCount="31">
  <si>
    <t xml:space="preserve"> ATTACHMENT I</t>
  </si>
  <si>
    <t>Virginia State University</t>
  </si>
  <si>
    <t>Five Year Comparison</t>
  </si>
  <si>
    <t>Comprehensive Fee</t>
  </si>
  <si>
    <t>Actual
FY 2020</t>
  </si>
  <si>
    <t>Actual
FY 2021</t>
  </si>
  <si>
    <t>Actual
FY 2022</t>
  </si>
  <si>
    <t>Actual
FY 2023</t>
  </si>
  <si>
    <t>Actual FY2024</t>
  </si>
  <si>
    <t>$ Change
over (under)</t>
  </si>
  <si>
    <t>% Change
Over (under)</t>
  </si>
  <si>
    <t>Increase (Decrease)
Over FY 2020</t>
  </si>
  <si>
    <t>Actual FY2025</t>
  </si>
  <si>
    <t>Proposed FY2026</t>
  </si>
  <si>
    <t>Student Health Services</t>
  </si>
  <si>
    <t>Full-time</t>
  </si>
  <si>
    <t>Part-time</t>
  </si>
  <si>
    <t>Student Activities</t>
  </si>
  <si>
    <t>Foster Hall Operations</t>
  </si>
  <si>
    <t>Student Transportation</t>
  </si>
  <si>
    <t>Athletics</t>
  </si>
  <si>
    <t>Security</t>
  </si>
  <si>
    <t>Radio Station</t>
  </si>
  <si>
    <t>Campus Card</t>
  </si>
  <si>
    <t>Other Services</t>
  </si>
  <si>
    <t>Maintenance of Facilities</t>
  </si>
  <si>
    <t>Total Full-time</t>
  </si>
  <si>
    <t>Total Part-time</t>
  </si>
  <si>
    <t>Proposed FY2027</t>
  </si>
  <si>
    <t>Proposed Comprehensive Fees for FY 2027</t>
  </si>
  <si>
    <t>Increase (Decrease)
Over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</si>
</sst>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sz val="12"/>
      <color rgb="FF002060"/>
      <name val="Verdana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CE6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/>
    <xf numFmtId="0" fontId="5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6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7" xfId="0" applyFont="1" applyBorder="1" applyAlignment="1">
      <alignment vertical="center"/>
    </xf>
    <xf numFmtId="0" fontId="7" fillId="3" borderId="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 indent="2"/>
    </xf>
    <xf numFmtId="0" fontId="7" fillId="0" borderId="7" xfId="0" applyNumberFormat="1" applyFont="1" applyFill="1" applyBorder="1" applyAlignment="1"/>
    <xf numFmtId="41" fontId="7" fillId="0" borderId="7" xfId="0" applyNumberFormat="1" applyFont="1" applyBorder="1" applyAlignment="1"/>
    <xf numFmtId="9" fontId="7" fillId="0" borderId="7" xfId="2" applyNumberFormat="1" applyFont="1" applyBorder="1"/>
    <xf numFmtId="38" fontId="7" fillId="0" borderId="7" xfId="0" applyNumberFormat="1" applyFont="1" applyBorder="1" applyAlignment="1"/>
    <xf numFmtId="164" fontId="7" fillId="0" borderId="7" xfId="2" applyNumberFormat="1" applyFont="1" applyBorder="1"/>
    <xf numFmtId="1" fontId="7" fillId="0" borderId="7" xfId="0" applyNumberFormat="1" applyFont="1" applyFill="1" applyBorder="1" applyAlignment="1"/>
    <xf numFmtId="1" fontId="7" fillId="0" borderId="7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vertical="center"/>
    </xf>
    <xf numFmtId="41" fontId="7" fillId="0" borderId="7" xfId="0" applyNumberFormat="1" applyFont="1" applyFill="1" applyBorder="1" applyAlignment="1"/>
    <xf numFmtId="9" fontId="7" fillId="0" borderId="7" xfId="2" applyNumberFormat="1" applyFont="1" applyFill="1" applyBorder="1"/>
    <xf numFmtId="38" fontId="7" fillId="0" borderId="7" xfId="0" applyNumberFormat="1" applyFont="1" applyFill="1" applyBorder="1" applyAlignment="1"/>
    <xf numFmtId="164" fontId="7" fillId="0" borderId="7" xfId="2" applyNumberFormat="1" applyFont="1" applyFill="1" applyBorder="1"/>
    <xf numFmtId="0" fontId="5" fillId="0" borderId="7" xfId="0" applyFont="1" applyBorder="1" applyAlignment="1">
      <alignment horizontal="right" vertical="center"/>
    </xf>
    <xf numFmtId="165" fontId="7" fillId="0" borderId="7" xfId="1" applyNumberFormat="1" applyFont="1" applyBorder="1"/>
    <xf numFmtId="165" fontId="7" fillId="0" borderId="7" xfId="1" applyNumberFormat="1" applyFont="1" applyFill="1" applyBorder="1"/>
    <xf numFmtId="165" fontId="7" fillId="0" borderId="7" xfId="1" applyNumberFormat="1" applyFont="1" applyFill="1" applyBorder="1" applyAlignment="1">
      <alignment horizontal="right"/>
    </xf>
    <xf numFmtId="0" fontId="7" fillId="0" borderId="7" xfId="0" applyNumberFormat="1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/>
    <xf numFmtId="0" fontId="7" fillId="0" borderId="0" xfId="0" applyNumberFormat="1" applyFont="1" applyFill="1" applyBorder="1" applyAlignment="1"/>
    <xf numFmtId="41" fontId="7" fillId="0" borderId="0" xfId="0" applyNumberFormat="1" applyFont="1" applyBorder="1" applyAlignment="1"/>
    <xf numFmtId="164" fontId="7" fillId="3" borderId="0" xfId="2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64" fontId="7" fillId="0" borderId="0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164" fontId="7" fillId="3" borderId="8" xfId="2" applyNumberFormat="1" applyFont="1" applyFill="1" applyBorder="1" applyAlignment="1">
      <alignment horizontal="center"/>
    </xf>
    <xf numFmtId="164" fontId="7" fillId="3" borderId="9" xfId="2" applyNumberFormat="1" applyFont="1" applyFill="1" applyBorder="1" applyAlignment="1">
      <alignment horizontal="center"/>
    </xf>
    <xf numFmtId="164" fontId="7" fillId="3" borderId="10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A2A6-8CF7-4587-AFF2-C3C13C62BD23}">
  <dimension ref="A1:S24"/>
  <sheetViews>
    <sheetView tabSelected="1" workbookViewId="0">
      <selection activeCell="V22" sqref="V22"/>
    </sheetView>
  </sheetViews>
  <sheetFormatPr defaultRowHeight="15" x14ac:dyDescent="0.2"/>
  <cols>
    <col min="1" max="1" width="21.42578125" style="1" customWidth="1"/>
    <col min="2" max="2" width="5.85546875" style="1" hidden="1" customWidth="1"/>
    <col min="3" max="3" width="8.42578125" style="1" hidden="1" customWidth="1"/>
    <col min="4" max="4" width="7.7109375" style="1" hidden="1" customWidth="1"/>
    <col min="5" max="6" width="8.28515625" style="1" customWidth="1"/>
    <col min="7" max="7" width="8" style="1" hidden="1" customWidth="1"/>
    <col min="8" max="8" width="8.7109375" style="1" hidden="1" customWidth="1"/>
    <col min="9" max="9" width="6.5703125" style="1" hidden="1" customWidth="1"/>
    <col min="10" max="10" width="6.7109375" style="1" hidden="1" customWidth="1"/>
    <col min="11" max="13" width="9.140625" style="1"/>
    <col min="14" max="14" width="8.140625" style="1" bestFit="1" customWidth="1"/>
    <col min="15" max="15" width="10.28515625" style="1" bestFit="1" customWidth="1"/>
    <col min="16" max="17" width="5.85546875" style="1" bestFit="1" customWidth="1"/>
    <col min="18" max="18" width="13.140625" style="1" bestFit="1" customWidth="1"/>
    <col min="19" max="23" width="9.140625" style="1"/>
    <col min="24" max="24" width="8.140625" style="1" bestFit="1" customWidth="1"/>
    <col min="25" max="256" width="9.140625" style="1"/>
    <col min="257" max="257" width="24.42578125" style="1" customWidth="1"/>
    <col min="258" max="262" width="8.28515625" style="1" bestFit="1" customWidth="1"/>
    <col min="263" max="263" width="8.28515625" style="1" customWidth="1"/>
    <col min="264" max="264" width="8.42578125" style="1" bestFit="1" customWidth="1"/>
    <col min="265" max="265" width="8.5703125" style="1" bestFit="1" customWidth="1"/>
    <col min="266" max="267" width="6.28515625" style="1" bestFit="1" customWidth="1"/>
    <col min="268" max="512" width="9.140625" style="1"/>
    <col min="513" max="513" width="24.42578125" style="1" customWidth="1"/>
    <col min="514" max="518" width="8.28515625" style="1" bestFit="1" customWidth="1"/>
    <col min="519" max="519" width="8.28515625" style="1" customWidth="1"/>
    <col min="520" max="520" width="8.42578125" style="1" bestFit="1" customWidth="1"/>
    <col min="521" max="521" width="8.5703125" style="1" bestFit="1" customWidth="1"/>
    <col min="522" max="523" width="6.28515625" style="1" bestFit="1" customWidth="1"/>
    <col min="524" max="768" width="9.140625" style="1"/>
    <col min="769" max="769" width="24.42578125" style="1" customWidth="1"/>
    <col min="770" max="774" width="8.28515625" style="1" bestFit="1" customWidth="1"/>
    <col min="775" max="775" width="8.28515625" style="1" customWidth="1"/>
    <col min="776" max="776" width="8.42578125" style="1" bestFit="1" customWidth="1"/>
    <col min="777" max="777" width="8.5703125" style="1" bestFit="1" customWidth="1"/>
    <col min="778" max="779" width="6.28515625" style="1" bestFit="1" customWidth="1"/>
    <col min="780" max="1024" width="9.140625" style="1"/>
    <col min="1025" max="1025" width="24.42578125" style="1" customWidth="1"/>
    <col min="1026" max="1030" width="8.28515625" style="1" bestFit="1" customWidth="1"/>
    <col min="1031" max="1031" width="8.28515625" style="1" customWidth="1"/>
    <col min="1032" max="1032" width="8.42578125" style="1" bestFit="1" customWidth="1"/>
    <col min="1033" max="1033" width="8.5703125" style="1" bestFit="1" customWidth="1"/>
    <col min="1034" max="1035" width="6.28515625" style="1" bestFit="1" customWidth="1"/>
    <col min="1036" max="1280" width="9.140625" style="1"/>
    <col min="1281" max="1281" width="24.42578125" style="1" customWidth="1"/>
    <col min="1282" max="1286" width="8.28515625" style="1" bestFit="1" customWidth="1"/>
    <col min="1287" max="1287" width="8.28515625" style="1" customWidth="1"/>
    <col min="1288" max="1288" width="8.42578125" style="1" bestFit="1" customWidth="1"/>
    <col min="1289" max="1289" width="8.5703125" style="1" bestFit="1" customWidth="1"/>
    <col min="1290" max="1291" width="6.28515625" style="1" bestFit="1" customWidth="1"/>
    <col min="1292" max="1536" width="9.140625" style="1"/>
    <col min="1537" max="1537" width="24.42578125" style="1" customWidth="1"/>
    <col min="1538" max="1542" width="8.28515625" style="1" bestFit="1" customWidth="1"/>
    <col min="1543" max="1543" width="8.28515625" style="1" customWidth="1"/>
    <col min="1544" max="1544" width="8.42578125" style="1" bestFit="1" customWidth="1"/>
    <col min="1545" max="1545" width="8.5703125" style="1" bestFit="1" customWidth="1"/>
    <col min="1546" max="1547" width="6.28515625" style="1" bestFit="1" customWidth="1"/>
    <col min="1548" max="1792" width="9.140625" style="1"/>
    <col min="1793" max="1793" width="24.42578125" style="1" customWidth="1"/>
    <col min="1794" max="1798" width="8.28515625" style="1" bestFit="1" customWidth="1"/>
    <col min="1799" max="1799" width="8.28515625" style="1" customWidth="1"/>
    <col min="1800" max="1800" width="8.42578125" style="1" bestFit="1" customWidth="1"/>
    <col min="1801" max="1801" width="8.5703125" style="1" bestFit="1" customWidth="1"/>
    <col min="1802" max="1803" width="6.28515625" style="1" bestFit="1" customWidth="1"/>
    <col min="1804" max="2048" width="9.140625" style="1"/>
    <col min="2049" max="2049" width="24.42578125" style="1" customWidth="1"/>
    <col min="2050" max="2054" width="8.28515625" style="1" bestFit="1" customWidth="1"/>
    <col min="2055" max="2055" width="8.28515625" style="1" customWidth="1"/>
    <col min="2056" max="2056" width="8.42578125" style="1" bestFit="1" customWidth="1"/>
    <col min="2057" max="2057" width="8.5703125" style="1" bestFit="1" customWidth="1"/>
    <col min="2058" max="2059" width="6.28515625" style="1" bestFit="1" customWidth="1"/>
    <col min="2060" max="2304" width="9.140625" style="1"/>
    <col min="2305" max="2305" width="24.42578125" style="1" customWidth="1"/>
    <col min="2306" max="2310" width="8.28515625" style="1" bestFit="1" customWidth="1"/>
    <col min="2311" max="2311" width="8.28515625" style="1" customWidth="1"/>
    <col min="2312" max="2312" width="8.42578125" style="1" bestFit="1" customWidth="1"/>
    <col min="2313" max="2313" width="8.5703125" style="1" bestFit="1" customWidth="1"/>
    <col min="2314" max="2315" width="6.28515625" style="1" bestFit="1" customWidth="1"/>
    <col min="2316" max="2560" width="9.140625" style="1"/>
    <col min="2561" max="2561" width="24.42578125" style="1" customWidth="1"/>
    <col min="2562" max="2566" width="8.28515625" style="1" bestFit="1" customWidth="1"/>
    <col min="2567" max="2567" width="8.28515625" style="1" customWidth="1"/>
    <col min="2568" max="2568" width="8.42578125" style="1" bestFit="1" customWidth="1"/>
    <col min="2569" max="2569" width="8.5703125" style="1" bestFit="1" customWidth="1"/>
    <col min="2570" max="2571" width="6.28515625" style="1" bestFit="1" customWidth="1"/>
    <col min="2572" max="2816" width="9.140625" style="1"/>
    <col min="2817" max="2817" width="24.42578125" style="1" customWidth="1"/>
    <col min="2818" max="2822" width="8.28515625" style="1" bestFit="1" customWidth="1"/>
    <col min="2823" max="2823" width="8.28515625" style="1" customWidth="1"/>
    <col min="2824" max="2824" width="8.42578125" style="1" bestFit="1" customWidth="1"/>
    <col min="2825" max="2825" width="8.5703125" style="1" bestFit="1" customWidth="1"/>
    <col min="2826" max="2827" width="6.28515625" style="1" bestFit="1" customWidth="1"/>
    <col min="2828" max="3072" width="9.140625" style="1"/>
    <col min="3073" max="3073" width="24.42578125" style="1" customWidth="1"/>
    <col min="3074" max="3078" width="8.28515625" style="1" bestFit="1" customWidth="1"/>
    <col min="3079" max="3079" width="8.28515625" style="1" customWidth="1"/>
    <col min="3080" max="3080" width="8.42578125" style="1" bestFit="1" customWidth="1"/>
    <col min="3081" max="3081" width="8.5703125" style="1" bestFit="1" customWidth="1"/>
    <col min="3082" max="3083" width="6.28515625" style="1" bestFit="1" customWidth="1"/>
    <col min="3084" max="3328" width="9.140625" style="1"/>
    <col min="3329" max="3329" width="24.42578125" style="1" customWidth="1"/>
    <col min="3330" max="3334" width="8.28515625" style="1" bestFit="1" customWidth="1"/>
    <col min="3335" max="3335" width="8.28515625" style="1" customWidth="1"/>
    <col min="3336" max="3336" width="8.42578125" style="1" bestFit="1" customWidth="1"/>
    <col min="3337" max="3337" width="8.5703125" style="1" bestFit="1" customWidth="1"/>
    <col min="3338" max="3339" width="6.28515625" style="1" bestFit="1" customWidth="1"/>
    <col min="3340" max="3584" width="9.140625" style="1"/>
    <col min="3585" max="3585" width="24.42578125" style="1" customWidth="1"/>
    <col min="3586" max="3590" width="8.28515625" style="1" bestFit="1" customWidth="1"/>
    <col min="3591" max="3591" width="8.28515625" style="1" customWidth="1"/>
    <col min="3592" max="3592" width="8.42578125" style="1" bestFit="1" customWidth="1"/>
    <col min="3593" max="3593" width="8.5703125" style="1" bestFit="1" customWidth="1"/>
    <col min="3594" max="3595" width="6.28515625" style="1" bestFit="1" customWidth="1"/>
    <col min="3596" max="3840" width="9.140625" style="1"/>
    <col min="3841" max="3841" width="24.42578125" style="1" customWidth="1"/>
    <col min="3842" max="3846" width="8.28515625" style="1" bestFit="1" customWidth="1"/>
    <col min="3847" max="3847" width="8.28515625" style="1" customWidth="1"/>
    <col min="3848" max="3848" width="8.42578125" style="1" bestFit="1" customWidth="1"/>
    <col min="3849" max="3849" width="8.5703125" style="1" bestFit="1" customWidth="1"/>
    <col min="3850" max="3851" width="6.28515625" style="1" bestFit="1" customWidth="1"/>
    <col min="3852" max="4096" width="9.140625" style="1"/>
    <col min="4097" max="4097" width="24.42578125" style="1" customWidth="1"/>
    <col min="4098" max="4102" width="8.28515625" style="1" bestFit="1" customWidth="1"/>
    <col min="4103" max="4103" width="8.28515625" style="1" customWidth="1"/>
    <col min="4104" max="4104" width="8.42578125" style="1" bestFit="1" customWidth="1"/>
    <col min="4105" max="4105" width="8.5703125" style="1" bestFit="1" customWidth="1"/>
    <col min="4106" max="4107" width="6.28515625" style="1" bestFit="1" customWidth="1"/>
    <col min="4108" max="4352" width="9.140625" style="1"/>
    <col min="4353" max="4353" width="24.42578125" style="1" customWidth="1"/>
    <col min="4354" max="4358" width="8.28515625" style="1" bestFit="1" customWidth="1"/>
    <col min="4359" max="4359" width="8.28515625" style="1" customWidth="1"/>
    <col min="4360" max="4360" width="8.42578125" style="1" bestFit="1" customWidth="1"/>
    <col min="4361" max="4361" width="8.5703125" style="1" bestFit="1" customWidth="1"/>
    <col min="4362" max="4363" width="6.28515625" style="1" bestFit="1" customWidth="1"/>
    <col min="4364" max="4608" width="9.140625" style="1"/>
    <col min="4609" max="4609" width="24.42578125" style="1" customWidth="1"/>
    <col min="4610" max="4614" width="8.28515625" style="1" bestFit="1" customWidth="1"/>
    <col min="4615" max="4615" width="8.28515625" style="1" customWidth="1"/>
    <col min="4616" max="4616" width="8.42578125" style="1" bestFit="1" customWidth="1"/>
    <col min="4617" max="4617" width="8.5703125" style="1" bestFit="1" customWidth="1"/>
    <col min="4618" max="4619" width="6.28515625" style="1" bestFit="1" customWidth="1"/>
    <col min="4620" max="4864" width="9.140625" style="1"/>
    <col min="4865" max="4865" width="24.42578125" style="1" customWidth="1"/>
    <col min="4866" max="4870" width="8.28515625" style="1" bestFit="1" customWidth="1"/>
    <col min="4871" max="4871" width="8.28515625" style="1" customWidth="1"/>
    <col min="4872" max="4872" width="8.42578125" style="1" bestFit="1" customWidth="1"/>
    <col min="4873" max="4873" width="8.5703125" style="1" bestFit="1" customWidth="1"/>
    <col min="4874" max="4875" width="6.28515625" style="1" bestFit="1" customWidth="1"/>
    <col min="4876" max="5120" width="9.140625" style="1"/>
    <col min="5121" max="5121" width="24.42578125" style="1" customWidth="1"/>
    <col min="5122" max="5126" width="8.28515625" style="1" bestFit="1" customWidth="1"/>
    <col min="5127" max="5127" width="8.28515625" style="1" customWidth="1"/>
    <col min="5128" max="5128" width="8.42578125" style="1" bestFit="1" customWidth="1"/>
    <col min="5129" max="5129" width="8.5703125" style="1" bestFit="1" customWidth="1"/>
    <col min="5130" max="5131" width="6.28515625" style="1" bestFit="1" customWidth="1"/>
    <col min="5132" max="5376" width="9.140625" style="1"/>
    <col min="5377" max="5377" width="24.42578125" style="1" customWidth="1"/>
    <col min="5378" max="5382" width="8.28515625" style="1" bestFit="1" customWidth="1"/>
    <col min="5383" max="5383" width="8.28515625" style="1" customWidth="1"/>
    <col min="5384" max="5384" width="8.42578125" style="1" bestFit="1" customWidth="1"/>
    <col min="5385" max="5385" width="8.5703125" style="1" bestFit="1" customWidth="1"/>
    <col min="5386" max="5387" width="6.28515625" style="1" bestFit="1" customWidth="1"/>
    <col min="5388" max="5632" width="9.140625" style="1"/>
    <col min="5633" max="5633" width="24.42578125" style="1" customWidth="1"/>
    <col min="5634" max="5638" width="8.28515625" style="1" bestFit="1" customWidth="1"/>
    <col min="5639" max="5639" width="8.28515625" style="1" customWidth="1"/>
    <col min="5640" max="5640" width="8.42578125" style="1" bestFit="1" customWidth="1"/>
    <col min="5641" max="5641" width="8.5703125" style="1" bestFit="1" customWidth="1"/>
    <col min="5642" max="5643" width="6.28515625" style="1" bestFit="1" customWidth="1"/>
    <col min="5644" max="5888" width="9.140625" style="1"/>
    <col min="5889" max="5889" width="24.42578125" style="1" customWidth="1"/>
    <col min="5890" max="5894" width="8.28515625" style="1" bestFit="1" customWidth="1"/>
    <col min="5895" max="5895" width="8.28515625" style="1" customWidth="1"/>
    <col min="5896" max="5896" width="8.42578125" style="1" bestFit="1" customWidth="1"/>
    <col min="5897" max="5897" width="8.5703125" style="1" bestFit="1" customWidth="1"/>
    <col min="5898" max="5899" width="6.28515625" style="1" bestFit="1" customWidth="1"/>
    <col min="5900" max="6144" width="9.140625" style="1"/>
    <col min="6145" max="6145" width="24.42578125" style="1" customWidth="1"/>
    <col min="6146" max="6150" width="8.28515625" style="1" bestFit="1" customWidth="1"/>
    <col min="6151" max="6151" width="8.28515625" style="1" customWidth="1"/>
    <col min="6152" max="6152" width="8.42578125" style="1" bestFit="1" customWidth="1"/>
    <col min="6153" max="6153" width="8.5703125" style="1" bestFit="1" customWidth="1"/>
    <col min="6154" max="6155" width="6.28515625" style="1" bestFit="1" customWidth="1"/>
    <col min="6156" max="6400" width="9.140625" style="1"/>
    <col min="6401" max="6401" width="24.42578125" style="1" customWidth="1"/>
    <col min="6402" max="6406" width="8.28515625" style="1" bestFit="1" customWidth="1"/>
    <col min="6407" max="6407" width="8.28515625" style="1" customWidth="1"/>
    <col min="6408" max="6408" width="8.42578125" style="1" bestFit="1" customWidth="1"/>
    <col min="6409" max="6409" width="8.5703125" style="1" bestFit="1" customWidth="1"/>
    <col min="6410" max="6411" width="6.28515625" style="1" bestFit="1" customWidth="1"/>
    <col min="6412" max="6656" width="9.140625" style="1"/>
    <col min="6657" max="6657" width="24.42578125" style="1" customWidth="1"/>
    <col min="6658" max="6662" width="8.28515625" style="1" bestFit="1" customWidth="1"/>
    <col min="6663" max="6663" width="8.28515625" style="1" customWidth="1"/>
    <col min="6664" max="6664" width="8.42578125" style="1" bestFit="1" customWidth="1"/>
    <col min="6665" max="6665" width="8.5703125" style="1" bestFit="1" customWidth="1"/>
    <col min="6666" max="6667" width="6.28515625" style="1" bestFit="1" customWidth="1"/>
    <col min="6668" max="6912" width="9.140625" style="1"/>
    <col min="6913" max="6913" width="24.42578125" style="1" customWidth="1"/>
    <col min="6914" max="6918" width="8.28515625" style="1" bestFit="1" customWidth="1"/>
    <col min="6919" max="6919" width="8.28515625" style="1" customWidth="1"/>
    <col min="6920" max="6920" width="8.42578125" style="1" bestFit="1" customWidth="1"/>
    <col min="6921" max="6921" width="8.5703125" style="1" bestFit="1" customWidth="1"/>
    <col min="6922" max="6923" width="6.28515625" style="1" bestFit="1" customWidth="1"/>
    <col min="6924" max="7168" width="9.140625" style="1"/>
    <col min="7169" max="7169" width="24.42578125" style="1" customWidth="1"/>
    <col min="7170" max="7174" width="8.28515625" style="1" bestFit="1" customWidth="1"/>
    <col min="7175" max="7175" width="8.28515625" style="1" customWidth="1"/>
    <col min="7176" max="7176" width="8.42578125" style="1" bestFit="1" customWidth="1"/>
    <col min="7177" max="7177" width="8.5703125" style="1" bestFit="1" customWidth="1"/>
    <col min="7178" max="7179" width="6.28515625" style="1" bestFit="1" customWidth="1"/>
    <col min="7180" max="7424" width="9.140625" style="1"/>
    <col min="7425" max="7425" width="24.42578125" style="1" customWidth="1"/>
    <col min="7426" max="7430" width="8.28515625" style="1" bestFit="1" customWidth="1"/>
    <col min="7431" max="7431" width="8.28515625" style="1" customWidth="1"/>
    <col min="7432" max="7432" width="8.42578125" style="1" bestFit="1" customWidth="1"/>
    <col min="7433" max="7433" width="8.5703125" style="1" bestFit="1" customWidth="1"/>
    <col min="7434" max="7435" width="6.28515625" style="1" bestFit="1" customWidth="1"/>
    <col min="7436" max="7680" width="9.140625" style="1"/>
    <col min="7681" max="7681" width="24.42578125" style="1" customWidth="1"/>
    <col min="7682" max="7686" width="8.28515625" style="1" bestFit="1" customWidth="1"/>
    <col min="7687" max="7687" width="8.28515625" style="1" customWidth="1"/>
    <col min="7688" max="7688" width="8.42578125" style="1" bestFit="1" customWidth="1"/>
    <col min="7689" max="7689" width="8.5703125" style="1" bestFit="1" customWidth="1"/>
    <col min="7690" max="7691" width="6.28515625" style="1" bestFit="1" customWidth="1"/>
    <col min="7692" max="7936" width="9.140625" style="1"/>
    <col min="7937" max="7937" width="24.42578125" style="1" customWidth="1"/>
    <col min="7938" max="7942" width="8.28515625" style="1" bestFit="1" customWidth="1"/>
    <col min="7943" max="7943" width="8.28515625" style="1" customWidth="1"/>
    <col min="7944" max="7944" width="8.42578125" style="1" bestFit="1" customWidth="1"/>
    <col min="7945" max="7945" width="8.5703125" style="1" bestFit="1" customWidth="1"/>
    <col min="7946" max="7947" width="6.28515625" style="1" bestFit="1" customWidth="1"/>
    <col min="7948" max="8192" width="9.140625" style="1"/>
    <col min="8193" max="8193" width="24.42578125" style="1" customWidth="1"/>
    <col min="8194" max="8198" width="8.28515625" style="1" bestFit="1" customWidth="1"/>
    <col min="8199" max="8199" width="8.28515625" style="1" customWidth="1"/>
    <col min="8200" max="8200" width="8.42578125" style="1" bestFit="1" customWidth="1"/>
    <col min="8201" max="8201" width="8.5703125" style="1" bestFit="1" customWidth="1"/>
    <col min="8202" max="8203" width="6.28515625" style="1" bestFit="1" customWidth="1"/>
    <col min="8204" max="8448" width="9.140625" style="1"/>
    <col min="8449" max="8449" width="24.42578125" style="1" customWidth="1"/>
    <col min="8450" max="8454" width="8.28515625" style="1" bestFit="1" customWidth="1"/>
    <col min="8455" max="8455" width="8.28515625" style="1" customWidth="1"/>
    <col min="8456" max="8456" width="8.42578125" style="1" bestFit="1" customWidth="1"/>
    <col min="8457" max="8457" width="8.5703125" style="1" bestFit="1" customWidth="1"/>
    <col min="8458" max="8459" width="6.28515625" style="1" bestFit="1" customWidth="1"/>
    <col min="8460" max="8704" width="9.140625" style="1"/>
    <col min="8705" max="8705" width="24.42578125" style="1" customWidth="1"/>
    <col min="8706" max="8710" width="8.28515625" style="1" bestFit="1" customWidth="1"/>
    <col min="8711" max="8711" width="8.28515625" style="1" customWidth="1"/>
    <col min="8712" max="8712" width="8.42578125" style="1" bestFit="1" customWidth="1"/>
    <col min="8713" max="8713" width="8.5703125" style="1" bestFit="1" customWidth="1"/>
    <col min="8714" max="8715" width="6.28515625" style="1" bestFit="1" customWidth="1"/>
    <col min="8716" max="8960" width="9.140625" style="1"/>
    <col min="8961" max="8961" width="24.42578125" style="1" customWidth="1"/>
    <col min="8962" max="8966" width="8.28515625" style="1" bestFit="1" customWidth="1"/>
    <col min="8967" max="8967" width="8.28515625" style="1" customWidth="1"/>
    <col min="8968" max="8968" width="8.42578125" style="1" bestFit="1" customWidth="1"/>
    <col min="8969" max="8969" width="8.5703125" style="1" bestFit="1" customWidth="1"/>
    <col min="8970" max="8971" width="6.28515625" style="1" bestFit="1" customWidth="1"/>
    <col min="8972" max="9216" width="9.140625" style="1"/>
    <col min="9217" max="9217" width="24.42578125" style="1" customWidth="1"/>
    <col min="9218" max="9222" width="8.28515625" style="1" bestFit="1" customWidth="1"/>
    <col min="9223" max="9223" width="8.28515625" style="1" customWidth="1"/>
    <col min="9224" max="9224" width="8.42578125" style="1" bestFit="1" customWidth="1"/>
    <col min="9225" max="9225" width="8.5703125" style="1" bestFit="1" customWidth="1"/>
    <col min="9226" max="9227" width="6.28515625" style="1" bestFit="1" customWidth="1"/>
    <col min="9228" max="9472" width="9.140625" style="1"/>
    <col min="9473" max="9473" width="24.42578125" style="1" customWidth="1"/>
    <col min="9474" max="9478" width="8.28515625" style="1" bestFit="1" customWidth="1"/>
    <col min="9479" max="9479" width="8.28515625" style="1" customWidth="1"/>
    <col min="9480" max="9480" width="8.42578125" style="1" bestFit="1" customWidth="1"/>
    <col min="9481" max="9481" width="8.5703125" style="1" bestFit="1" customWidth="1"/>
    <col min="9482" max="9483" width="6.28515625" style="1" bestFit="1" customWidth="1"/>
    <col min="9484" max="9728" width="9.140625" style="1"/>
    <col min="9729" max="9729" width="24.42578125" style="1" customWidth="1"/>
    <col min="9730" max="9734" width="8.28515625" style="1" bestFit="1" customWidth="1"/>
    <col min="9735" max="9735" width="8.28515625" style="1" customWidth="1"/>
    <col min="9736" max="9736" width="8.42578125" style="1" bestFit="1" customWidth="1"/>
    <col min="9737" max="9737" width="8.5703125" style="1" bestFit="1" customWidth="1"/>
    <col min="9738" max="9739" width="6.28515625" style="1" bestFit="1" customWidth="1"/>
    <col min="9740" max="9984" width="9.140625" style="1"/>
    <col min="9985" max="9985" width="24.42578125" style="1" customWidth="1"/>
    <col min="9986" max="9990" width="8.28515625" style="1" bestFit="1" customWidth="1"/>
    <col min="9991" max="9991" width="8.28515625" style="1" customWidth="1"/>
    <col min="9992" max="9992" width="8.42578125" style="1" bestFit="1" customWidth="1"/>
    <col min="9993" max="9993" width="8.5703125" style="1" bestFit="1" customWidth="1"/>
    <col min="9994" max="9995" width="6.28515625" style="1" bestFit="1" customWidth="1"/>
    <col min="9996" max="10240" width="9.140625" style="1"/>
    <col min="10241" max="10241" width="24.42578125" style="1" customWidth="1"/>
    <col min="10242" max="10246" width="8.28515625" style="1" bestFit="1" customWidth="1"/>
    <col min="10247" max="10247" width="8.28515625" style="1" customWidth="1"/>
    <col min="10248" max="10248" width="8.42578125" style="1" bestFit="1" customWidth="1"/>
    <col min="10249" max="10249" width="8.5703125" style="1" bestFit="1" customWidth="1"/>
    <col min="10250" max="10251" width="6.28515625" style="1" bestFit="1" customWidth="1"/>
    <col min="10252" max="10496" width="9.140625" style="1"/>
    <col min="10497" max="10497" width="24.42578125" style="1" customWidth="1"/>
    <col min="10498" max="10502" width="8.28515625" style="1" bestFit="1" customWidth="1"/>
    <col min="10503" max="10503" width="8.28515625" style="1" customWidth="1"/>
    <col min="10504" max="10504" width="8.42578125" style="1" bestFit="1" customWidth="1"/>
    <col min="10505" max="10505" width="8.5703125" style="1" bestFit="1" customWidth="1"/>
    <col min="10506" max="10507" width="6.28515625" style="1" bestFit="1" customWidth="1"/>
    <col min="10508" max="10752" width="9.140625" style="1"/>
    <col min="10753" max="10753" width="24.42578125" style="1" customWidth="1"/>
    <col min="10754" max="10758" width="8.28515625" style="1" bestFit="1" customWidth="1"/>
    <col min="10759" max="10759" width="8.28515625" style="1" customWidth="1"/>
    <col min="10760" max="10760" width="8.42578125" style="1" bestFit="1" customWidth="1"/>
    <col min="10761" max="10761" width="8.5703125" style="1" bestFit="1" customWidth="1"/>
    <col min="10762" max="10763" width="6.28515625" style="1" bestFit="1" customWidth="1"/>
    <col min="10764" max="11008" width="9.140625" style="1"/>
    <col min="11009" max="11009" width="24.42578125" style="1" customWidth="1"/>
    <col min="11010" max="11014" width="8.28515625" style="1" bestFit="1" customWidth="1"/>
    <col min="11015" max="11015" width="8.28515625" style="1" customWidth="1"/>
    <col min="11016" max="11016" width="8.42578125" style="1" bestFit="1" customWidth="1"/>
    <col min="11017" max="11017" width="8.5703125" style="1" bestFit="1" customWidth="1"/>
    <col min="11018" max="11019" width="6.28515625" style="1" bestFit="1" customWidth="1"/>
    <col min="11020" max="11264" width="9.140625" style="1"/>
    <col min="11265" max="11265" width="24.42578125" style="1" customWidth="1"/>
    <col min="11266" max="11270" width="8.28515625" style="1" bestFit="1" customWidth="1"/>
    <col min="11271" max="11271" width="8.28515625" style="1" customWidth="1"/>
    <col min="11272" max="11272" width="8.42578125" style="1" bestFit="1" customWidth="1"/>
    <col min="11273" max="11273" width="8.5703125" style="1" bestFit="1" customWidth="1"/>
    <col min="11274" max="11275" width="6.28515625" style="1" bestFit="1" customWidth="1"/>
    <col min="11276" max="11520" width="9.140625" style="1"/>
    <col min="11521" max="11521" width="24.42578125" style="1" customWidth="1"/>
    <col min="11522" max="11526" width="8.28515625" style="1" bestFit="1" customWidth="1"/>
    <col min="11527" max="11527" width="8.28515625" style="1" customWidth="1"/>
    <col min="11528" max="11528" width="8.42578125" style="1" bestFit="1" customWidth="1"/>
    <col min="11529" max="11529" width="8.5703125" style="1" bestFit="1" customWidth="1"/>
    <col min="11530" max="11531" width="6.28515625" style="1" bestFit="1" customWidth="1"/>
    <col min="11532" max="11776" width="9.140625" style="1"/>
    <col min="11777" max="11777" width="24.42578125" style="1" customWidth="1"/>
    <col min="11778" max="11782" width="8.28515625" style="1" bestFit="1" customWidth="1"/>
    <col min="11783" max="11783" width="8.28515625" style="1" customWidth="1"/>
    <col min="11784" max="11784" width="8.42578125" style="1" bestFit="1" customWidth="1"/>
    <col min="11785" max="11785" width="8.5703125" style="1" bestFit="1" customWidth="1"/>
    <col min="11786" max="11787" width="6.28515625" style="1" bestFit="1" customWidth="1"/>
    <col min="11788" max="12032" width="9.140625" style="1"/>
    <col min="12033" max="12033" width="24.42578125" style="1" customWidth="1"/>
    <col min="12034" max="12038" width="8.28515625" style="1" bestFit="1" customWidth="1"/>
    <col min="12039" max="12039" width="8.28515625" style="1" customWidth="1"/>
    <col min="12040" max="12040" width="8.42578125" style="1" bestFit="1" customWidth="1"/>
    <col min="12041" max="12041" width="8.5703125" style="1" bestFit="1" customWidth="1"/>
    <col min="12042" max="12043" width="6.28515625" style="1" bestFit="1" customWidth="1"/>
    <col min="12044" max="12288" width="9.140625" style="1"/>
    <col min="12289" max="12289" width="24.42578125" style="1" customWidth="1"/>
    <col min="12290" max="12294" width="8.28515625" style="1" bestFit="1" customWidth="1"/>
    <col min="12295" max="12295" width="8.28515625" style="1" customWidth="1"/>
    <col min="12296" max="12296" width="8.42578125" style="1" bestFit="1" customWidth="1"/>
    <col min="12297" max="12297" width="8.5703125" style="1" bestFit="1" customWidth="1"/>
    <col min="12298" max="12299" width="6.28515625" style="1" bestFit="1" customWidth="1"/>
    <col min="12300" max="12544" width="9.140625" style="1"/>
    <col min="12545" max="12545" width="24.42578125" style="1" customWidth="1"/>
    <col min="12546" max="12550" width="8.28515625" style="1" bestFit="1" customWidth="1"/>
    <col min="12551" max="12551" width="8.28515625" style="1" customWidth="1"/>
    <col min="12552" max="12552" width="8.42578125" style="1" bestFit="1" customWidth="1"/>
    <col min="12553" max="12553" width="8.5703125" style="1" bestFit="1" customWidth="1"/>
    <col min="12554" max="12555" width="6.28515625" style="1" bestFit="1" customWidth="1"/>
    <col min="12556" max="12800" width="9.140625" style="1"/>
    <col min="12801" max="12801" width="24.42578125" style="1" customWidth="1"/>
    <col min="12802" max="12806" width="8.28515625" style="1" bestFit="1" customWidth="1"/>
    <col min="12807" max="12807" width="8.28515625" style="1" customWidth="1"/>
    <col min="12808" max="12808" width="8.42578125" style="1" bestFit="1" customWidth="1"/>
    <col min="12809" max="12809" width="8.5703125" style="1" bestFit="1" customWidth="1"/>
    <col min="12810" max="12811" width="6.28515625" style="1" bestFit="1" customWidth="1"/>
    <col min="12812" max="13056" width="9.140625" style="1"/>
    <col min="13057" max="13057" width="24.42578125" style="1" customWidth="1"/>
    <col min="13058" max="13062" width="8.28515625" style="1" bestFit="1" customWidth="1"/>
    <col min="13063" max="13063" width="8.28515625" style="1" customWidth="1"/>
    <col min="13064" max="13064" width="8.42578125" style="1" bestFit="1" customWidth="1"/>
    <col min="13065" max="13065" width="8.5703125" style="1" bestFit="1" customWidth="1"/>
    <col min="13066" max="13067" width="6.28515625" style="1" bestFit="1" customWidth="1"/>
    <col min="13068" max="13312" width="9.140625" style="1"/>
    <col min="13313" max="13313" width="24.42578125" style="1" customWidth="1"/>
    <col min="13314" max="13318" width="8.28515625" style="1" bestFit="1" customWidth="1"/>
    <col min="13319" max="13319" width="8.28515625" style="1" customWidth="1"/>
    <col min="13320" max="13320" width="8.42578125" style="1" bestFit="1" customWidth="1"/>
    <col min="13321" max="13321" width="8.5703125" style="1" bestFit="1" customWidth="1"/>
    <col min="13322" max="13323" width="6.28515625" style="1" bestFit="1" customWidth="1"/>
    <col min="13324" max="13568" width="9.140625" style="1"/>
    <col min="13569" max="13569" width="24.42578125" style="1" customWidth="1"/>
    <col min="13570" max="13574" width="8.28515625" style="1" bestFit="1" customWidth="1"/>
    <col min="13575" max="13575" width="8.28515625" style="1" customWidth="1"/>
    <col min="13576" max="13576" width="8.42578125" style="1" bestFit="1" customWidth="1"/>
    <col min="13577" max="13577" width="8.5703125" style="1" bestFit="1" customWidth="1"/>
    <col min="13578" max="13579" width="6.28515625" style="1" bestFit="1" customWidth="1"/>
    <col min="13580" max="13824" width="9.140625" style="1"/>
    <col min="13825" max="13825" width="24.42578125" style="1" customWidth="1"/>
    <col min="13826" max="13830" width="8.28515625" style="1" bestFit="1" customWidth="1"/>
    <col min="13831" max="13831" width="8.28515625" style="1" customWidth="1"/>
    <col min="13832" max="13832" width="8.42578125" style="1" bestFit="1" customWidth="1"/>
    <col min="13833" max="13833" width="8.5703125" style="1" bestFit="1" customWidth="1"/>
    <col min="13834" max="13835" width="6.28515625" style="1" bestFit="1" customWidth="1"/>
    <col min="13836" max="14080" width="9.140625" style="1"/>
    <col min="14081" max="14081" width="24.42578125" style="1" customWidth="1"/>
    <col min="14082" max="14086" width="8.28515625" style="1" bestFit="1" customWidth="1"/>
    <col min="14087" max="14087" width="8.28515625" style="1" customWidth="1"/>
    <col min="14088" max="14088" width="8.42578125" style="1" bestFit="1" customWidth="1"/>
    <col min="14089" max="14089" width="8.5703125" style="1" bestFit="1" customWidth="1"/>
    <col min="14090" max="14091" width="6.28515625" style="1" bestFit="1" customWidth="1"/>
    <col min="14092" max="14336" width="9.140625" style="1"/>
    <col min="14337" max="14337" width="24.42578125" style="1" customWidth="1"/>
    <col min="14338" max="14342" width="8.28515625" style="1" bestFit="1" customWidth="1"/>
    <col min="14343" max="14343" width="8.28515625" style="1" customWidth="1"/>
    <col min="14344" max="14344" width="8.42578125" style="1" bestFit="1" customWidth="1"/>
    <col min="14345" max="14345" width="8.5703125" style="1" bestFit="1" customWidth="1"/>
    <col min="14346" max="14347" width="6.28515625" style="1" bestFit="1" customWidth="1"/>
    <col min="14348" max="14592" width="9.140625" style="1"/>
    <col min="14593" max="14593" width="24.42578125" style="1" customWidth="1"/>
    <col min="14594" max="14598" width="8.28515625" style="1" bestFit="1" customWidth="1"/>
    <col min="14599" max="14599" width="8.28515625" style="1" customWidth="1"/>
    <col min="14600" max="14600" width="8.42578125" style="1" bestFit="1" customWidth="1"/>
    <col min="14601" max="14601" width="8.5703125" style="1" bestFit="1" customWidth="1"/>
    <col min="14602" max="14603" width="6.28515625" style="1" bestFit="1" customWidth="1"/>
    <col min="14604" max="14848" width="9.140625" style="1"/>
    <col min="14849" max="14849" width="24.42578125" style="1" customWidth="1"/>
    <col min="14850" max="14854" width="8.28515625" style="1" bestFit="1" customWidth="1"/>
    <col min="14855" max="14855" width="8.28515625" style="1" customWidth="1"/>
    <col min="14856" max="14856" width="8.42578125" style="1" bestFit="1" customWidth="1"/>
    <col min="14857" max="14857" width="8.5703125" style="1" bestFit="1" customWidth="1"/>
    <col min="14858" max="14859" width="6.28515625" style="1" bestFit="1" customWidth="1"/>
    <col min="14860" max="15104" width="9.140625" style="1"/>
    <col min="15105" max="15105" width="24.42578125" style="1" customWidth="1"/>
    <col min="15106" max="15110" width="8.28515625" style="1" bestFit="1" customWidth="1"/>
    <col min="15111" max="15111" width="8.28515625" style="1" customWidth="1"/>
    <col min="15112" max="15112" width="8.42578125" style="1" bestFit="1" customWidth="1"/>
    <col min="15113" max="15113" width="8.5703125" style="1" bestFit="1" customWidth="1"/>
    <col min="15114" max="15115" width="6.28515625" style="1" bestFit="1" customWidth="1"/>
    <col min="15116" max="15360" width="9.140625" style="1"/>
    <col min="15361" max="15361" width="24.42578125" style="1" customWidth="1"/>
    <col min="15362" max="15366" width="8.28515625" style="1" bestFit="1" customWidth="1"/>
    <col min="15367" max="15367" width="8.28515625" style="1" customWidth="1"/>
    <col min="15368" max="15368" width="8.42578125" style="1" bestFit="1" customWidth="1"/>
    <col min="15369" max="15369" width="8.5703125" style="1" bestFit="1" customWidth="1"/>
    <col min="15370" max="15371" width="6.28515625" style="1" bestFit="1" customWidth="1"/>
    <col min="15372" max="15616" width="9.140625" style="1"/>
    <col min="15617" max="15617" width="24.42578125" style="1" customWidth="1"/>
    <col min="15618" max="15622" width="8.28515625" style="1" bestFit="1" customWidth="1"/>
    <col min="15623" max="15623" width="8.28515625" style="1" customWidth="1"/>
    <col min="15624" max="15624" width="8.42578125" style="1" bestFit="1" customWidth="1"/>
    <col min="15625" max="15625" width="8.5703125" style="1" bestFit="1" customWidth="1"/>
    <col min="15626" max="15627" width="6.28515625" style="1" bestFit="1" customWidth="1"/>
    <col min="15628" max="15872" width="9.140625" style="1"/>
    <col min="15873" max="15873" width="24.42578125" style="1" customWidth="1"/>
    <col min="15874" max="15878" width="8.28515625" style="1" bestFit="1" customWidth="1"/>
    <col min="15879" max="15879" width="8.28515625" style="1" customWidth="1"/>
    <col min="15880" max="15880" width="8.42578125" style="1" bestFit="1" customWidth="1"/>
    <col min="15881" max="15881" width="8.5703125" style="1" bestFit="1" customWidth="1"/>
    <col min="15882" max="15883" width="6.28515625" style="1" bestFit="1" customWidth="1"/>
    <col min="15884" max="16128" width="9.140625" style="1"/>
    <col min="16129" max="16129" width="24.42578125" style="1" customWidth="1"/>
    <col min="16130" max="16134" width="8.28515625" style="1" bestFit="1" customWidth="1"/>
    <col min="16135" max="16135" width="8.28515625" style="1" customWidth="1"/>
    <col min="16136" max="16136" width="8.42578125" style="1" bestFit="1" customWidth="1"/>
    <col min="16137" max="16137" width="8.5703125" style="1" bestFit="1" customWidth="1"/>
    <col min="16138" max="16139" width="6.28515625" style="1" bestFit="1" customWidth="1"/>
    <col min="16140" max="16384" width="9.140625" style="1"/>
  </cols>
  <sheetData>
    <row r="1" spans="1:17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5.75" x14ac:dyDescent="0.25">
      <c r="A4" s="38" t="s">
        <v>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15.75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x14ac:dyDescent="0.2">
      <c r="A7" s="34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</row>
    <row r="8" spans="1:17" x14ac:dyDescent="0.2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1:17" ht="40.5" x14ac:dyDescent="0.25">
      <c r="A9" s="2"/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4" t="s">
        <v>9</v>
      </c>
      <c r="H9" s="5" t="s">
        <v>10</v>
      </c>
      <c r="I9" s="42" t="s">
        <v>11</v>
      </c>
      <c r="J9" s="42"/>
      <c r="K9" s="3" t="s">
        <v>12</v>
      </c>
      <c r="L9" s="3" t="s">
        <v>13</v>
      </c>
      <c r="M9" s="3" t="s">
        <v>28</v>
      </c>
      <c r="N9" s="4" t="s">
        <v>9</v>
      </c>
      <c r="O9" s="5" t="s">
        <v>10</v>
      </c>
      <c r="P9" s="42" t="s">
        <v>30</v>
      </c>
      <c r="Q9" s="42"/>
    </row>
    <row r="10" spans="1:17" x14ac:dyDescent="0.2">
      <c r="A10" s="6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">
      <c r="A11" s="8" t="s">
        <v>15</v>
      </c>
      <c r="B11" s="9">
        <v>408</v>
      </c>
      <c r="C11" s="9">
        <v>408</v>
      </c>
      <c r="D11" s="9">
        <f>B11</f>
        <v>408</v>
      </c>
      <c r="E11" s="9">
        <v>408</v>
      </c>
      <c r="F11" s="9">
        <v>421</v>
      </c>
      <c r="G11" s="10">
        <f t="shared" ref="G11:G21" si="0">F11-D11</f>
        <v>13</v>
      </c>
      <c r="H11" s="11">
        <v>3.1862745098039214E-2</v>
      </c>
      <c r="I11" s="12">
        <f t="shared" ref="I11:I21" si="1">SUM(F11-B11)</f>
        <v>13</v>
      </c>
      <c r="J11" s="13">
        <f t="shared" ref="J11:J21" si="2">SUM(I11/B11)</f>
        <v>3.1862745098039214E-2</v>
      </c>
      <c r="K11" s="14">
        <v>434</v>
      </c>
      <c r="L11" s="15">
        <v>456</v>
      </c>
      <c r="M11" s="15">
        <f>+L11*0.025+L11</f>
        <v>467.4</v>
      </c>
      <c r="N11" s="10">
        <f>M11-L11</f>
        <v>11.399999999999977</v>
      </c>
      <c r="O11" s="11">
        <f>N11/L11</f>
        <v>2.4999999999999949E-2</v>
      </c>
      <c r="P11" s="12">
        <f>M11-E11</f>
        <v>59.399999999999977</v>
      </c>
      <c r="Q11" s="11">
        <f>SUM(P11/E11)</f>
        <v>0.1455882352941176</v>
      </c>
    </row>
    <row r="12" spans="1:17" x14ac:dyDescent="0.2">
      <c r="A12" s="8" t="s">
        <v>16</v>
      </c>
      <c r="B12" s="9">
        <v>10</v>
      </c>
      <c r="C12" s="9">
        <v>10</v>
      </c>
      <c r="D12" s="9">
        <v>10</v>
      </c>
      <c r="E12" s="9">
        <v>10</v>
      </c>
      <c r="F12" s="9">
        <v>10</v>
      </c>
      <c r="G12" s="10">
        <f t="shared" si="0"/>
        <v>0</v>
      </c>
      <c r="H12" s="11">
        <v>0</v>
      </c>
      <c r="I12" s="12">
        <f t="shared" si="1"/>
        <v>0</v>
      </c>
      <c r="J12" s="13">
        <f t="shared" si="2"/>
        <v>0</v>
      </c>
      <c r="K12" s="14">
        <v>10</v>
      </c>
      <c r="L12" s="15">
        <v>11</v>
      </c>
      <c r="M12" s="15">
        <f t="shared" ref="M12:M21" si="3">+L12*0.025+L12</f>
        <v>11.275</v>
      </c>
      <c r="N12" s="10">
        <f>M12-L12</f>
        <v>0.27500000000000036</v>
      </c>
      <c r="O12" s="11">
        <f>N12/L12</f>
        <v>2.5000000000000033E-2</v>
      </c>
      <c r="P12" s="12">
        <f t="shared" ref="P12:P21" si="4">M12-E12</f>
        <v>1.2750000000000004</v>
      </c>
      <c r="Q12" s="11">
        <f t="shared" ref="Q12:Q21" si="5">SUM(P12/E12)</f>
        <v>0.12750000000000003</v>
      </c>
    </row>
    <row r="13" spans="1:17" x14ac:dyDescent="0.2">
      <c r="A13" s="16" t="s">
        <v>17</v>
      </c>
      <c r="B13" s="9">
        <v>412</v>
      </c>
      <c r="C13" s="9">
        <v>412</v>
      </c>
      <c r="D13" s="9">
        <v>412</v>
      </c>
      <c r="E13" s="9">
        <v>412</v>
      </c>
      <c r="F13" s="9">
        <v>425</v>
      </c>
      <c r="G13" s="17">
        <f t="shared" si="0"/>
        <v>13</v>
      </c>
      <c r="H13" s="18">
        <v>3.1553398058252427E-2</v>
      </c>
      <c r="I13" s="19">
        <f t="shared" si="1"/>
        <v>13</v>
      </c>
      <c r="J13" s="20">
        <f t="shared" si="2"/>
        <v>3.1553398058252427E-2</v>
      </c>
      <c r="K13" s="14">
        <v>439</v>
      </c>
      <c r="L13" s="15">
        <v>461</v>
      </c>
      <c r="M13" s="15">
        <f t="shared" si="3"/>
        <v>472.52499999999998</v>
      </c>
      <c r="N13" s="10">
        <f>M13-L13</f>
        <v>11.524999999999977</v>
      </c>
      <c r="O13" s="11">
        <f>N13/L13</f>
        <v>2.4999999999999949E-2</v>
      </c>
      <c r="P13" s="12">
        <f t="shared" si="4"/>
        <v>60.524999999999977</v>
      </c>
      <c r="Q13" s="11">
        <f t="shared" si="5"/>
        <v>0.14690533980582518</v>
      </c>
    </row>
    <row r="14" spans="1:17" x14ac:dyDescent="0.2">
      <c r="A14" s="6" t="s">
        <v>18</v>
      </c>
      <c r="B14" s="9">
        <v>81</v>
      </c>
      <c r="C14" s="9">
        <v>81</v>
      </c>
      <c r="D14" s="9">
        <f>B14</f>
        <v>81</v>
      </c>
      <c r="E14" s="9">
        <v>81</v>
      </c>
      <c r="F14" s="9">
        <v>83</v>
      </c>
      <c r="G14" s="10">
        <f t="shared" si="0"/>
        <v>2</v>
      </c>
      <c r="H14" s="11">
        <v>2.4691358024691357E-2</v>
      </c>
      <c r="I14" s="12">
        <f t="shared" si="1"/>
        <v>2</v>
      </c>
      <c r="J14" s="13">
        <f t="shared" si="2"/>
        <v>2.4691358024691357E-2</v>
      </c>
      <c r="K14" s="14">
        <v>85</v>
      </c>
      <c r="L14" s="15">
        <v>89</v>
      </c>
      <c r="M14" s="15">
        <f t="shared" si="3"/>
        <v>91.224999999999994</v>
      </c>
      <c r="N14" s="10">
        <f t="shared" ref="N14:N20" si="6">M14-L14</f>
        <v>2.2249999999999943</v>
      </c>
      <c r="O14" s="11">
        <f>N14/L14</f>
        <v>2.4999999999999935E-2</v>
      </c>
      <c r="P14" s="12">
        <f t="shared" si="4"/>
        <v>10.224999999999994</v>
      </c>
      <c r="Q14" s="11">
        <f t="shared" si="5"/>
        <v>0.1262345679012345</v>
      </c>
    </row>
    <row r="15" spans="1:17" x14ac:dyDescent="0.2">
      <c r="A15" s="6" t="s">
        <v>19</v>
      </c>
      <c r="B15" s="9">
        <v>41</v>
      </c>
      <c r="C15" s="9">
        <v>41</v>
      </c>
      <c r="D15" s="9">
        <f>B15</f>
        <v>41</v>
      </c>
      <c r="E15" s="9">
        <v>41</v>
      </c>
      <c r="F15" s="9">
        <v>42</v>
      </c>
      <c r="G15" s="10">
        <f t="shared" si="0"/>
        <v>1</v>
      </c>
      <c r="H15" s="11">
        <v>2.4390243902439025E-2</v>
      </c>
      <c r="I15" s="12">
        <f t="shared" si="1"/>
        <v>1</v>
      </c>
      <c r="J15" s="13">
        <f t="shared" si="2"/>
        <v>2.4390243902439025E-2</v>
      </c>
      <c r="K15" s="14">
        <v>43</v>
      </c>
      <c r="L15" s="15">
        <v>45</v>
      </c>
      <c r="M15" s="15">
        <f t="shared" si="3"/>
        <v>46.125</v>
      </c>
      <c r="N15" s="10">
        <f t="shared" si="6"/>
        <v>1.125</v>
      </c>
      <c r="O15" s="11">
        <f>N15/L15</f>
        <v>2.5000000000000001E-2</v>
      </c>
      <c r="P15" s="12">
        <f t="shared" si="4"/>
        <v>5.125</v>
      </c>
      <c r="Q15" s="11">
        <f t="shared" si="5"/>
        <v>0.125</v>
      </c>
    </row>
    <row r="16" spans="1:17" x14ac:dyDescent="0.2">
      <c r="A16" s="6" t="s">
        <v>20</v>
      </c>
      <c r="B16" s="9">
        <v>1212</v>
      </c>
      <c r="C16" s="9">
        <v>1212</v>
      </c>
      <c r="D16" s="9">
        <v>1212</v>
      </c>
      <c r="E16" s="9">
        <v>1212</v>
      </c>
      <c r="F16" s="9">
        <v>1248</v>
      </c>
      <c r="G16" s="10">
        <f t="shared" si="0"/>
        <v>36</v>
      </c>
      <c r="H16" s="11">
        <v>2.9702970297029702E-2</v>
      </c>
      <c r="I16" s="12">
        <f t="shared" si="1"/>
        <v>36</v>
      </c>
      <c r="J16" s="13">
        <f t="shared" si="2"/>
        <v>2.9702970297029702E-2</v>
      </c>
      <c r="K16" s="14">
        <v>1285</v>
      </c>
      <c r="L16" s="15">
        <v>1349</v>
      </c>
      <c r="M16" s="15">
        <f t="shared" si="3"/>
        <v>1382.7249999999999</v>
      </c>
      <c r="N16" s="10">
        <f t="shared" si="6"/>
        <v>33.724999999999909</v>
      </c>
      <c r="O16" s="11">
        <f t="shared" ref="O16:O22" si="7">N16/L16</f>
        <v>2.4999999999999932E-2</v>
      </c>
      <c r="P16" s="12">
        <f t="shared" si="4"/>
        <v>170.72499999999991</v>
      </c>
      <c r="Q16" s="11">
        <f t="shared" si="5"/>
        <v>0.14086221122112202</v>
      </c>
    </row>
    <row r="17" spans="1:17" x14ac:dyDescent="0.2">
      <c r="A17" s="6" t="s">
        <v>21</v>
      </c>
      <c r="B17" s="9">
        <v>428</v>
      </c>
      <c r="C17" s="9">
        <v>428</v>
      </c>
      <c r="D17" s="9">
        <f>B17</f>
        <v>428</v>
      </c>
      <c r="E17" s="9">
        <v>428</v>
      </c>
      <c r="F17" s="9">
        <v>441</v>
      </c>
      <c r="G17" s="10">
        <f t="shared" si="0"/>
        <v>13</v>
      </c>
      <c r="H17" s="11">
        <v>3.0373831775700934E-2</v>
      </c>
      <c r="I17" s="12">
        <f t="shared" si="1"/>
        <v>13</v>
      </c>
      <c r="J17" s="13">
        <f t="shared" si="2"/>
        <v>3.0373831775700934E-2</v>
      </c>
      <c r="K17" s="14">
        <v>454</v>
      </c>
      <c r="L17" s="15">
        <v>477</v>
      </c>
      <c r="M17" s="15">
        <f t="shared" si="3"/>
        <v>488.92500000000001</v>
      </c>
      <c r="N17" s="10">
        <f t="shared" si="6"/>
        <v>11.925000000000011</v>
      </c>
      <c r="O17" s="11">
        <f t="shared" si="7"/>
        <v>2.5000000000000022E-2</v>
      </c>
      <c r="P17" s="12">
        <f t="shared" si="4"/>
        <v>60.925000000000011</v>
      </c>
      <c r="Q17" s="11">
        <f>SUM(P17/E17)</f>
        <v>0.14234813084112152</v>
      </c>
    </row>
    <row r="18" spans="1:17" x14ac:dyDescent="0.2">
      <c r="A18" s="6" t="s">
        <v>22</v>
      </c>
      <c r="B18" s="9">
        <v>96</v>
      </c>
      <c r="C18" s="9">
        <v>96</v>
      </c>
      <c r="D18" s="9">
        <f>B18</f>
        <v>96</v>
      </c>
      <c r="E18" s="9">
        <v>96</v>
      </c>
      <c r="F18" s="9">
        <v>99</v>
      </c>
      <c r="G18" s="10">
        <f t="shared" si="0"/>
        <v>3</v>
      </c>
      <c r="H18" s="11">
        <v>3.125E-2</v>
      </c>
      <c r="I18" s="12">
        <f t="shared" si="1"/>
        <v>3</v>
      </c>
      <c r="J18" s="13">
        <f t="shared" si="2"/>
        <v>3.125E-2</v>
      </c>
      <c r="K18" s="14">
        <v>102</v>
      </c>
      <c r="L18" s="15">
        <v>107</v>
      </c>
      <c r="M18" s="15">
        <f t="shared" si="3"/>
        <v>109.675</v>
      </c>
      <c r="N18" s="10">
        <f t="shared" si="6"/>
        <v>2.6749999999999972</v>
      </c>
      <c r="O18" s="11">
        <f t="shared" si="7"/>
        <v>2.4999999999999974E-2</v>
      </c>
      <c r="P18" s="12">
        <f t="shared" si="4"/>
        <v>13.674999999999997</v>
      </c>
      <c r="Q18" s="11">
        <f t="shared" si="5"/>
        <v>0.14244791666666665</v>
      </c>
    </row>
    <row r="19" spans="1:17" x14ac:dyDescent="0.2">
      <c r="A19" s="6" t="s">
        <v>23</v>
      </c>
      <c r="B19" s="9">
        <v>49</v>
      </c>
      <c r="C19" s="9">
        <v>49</v>
      </c>
      <c r="D19" s="9">
        <f>B19</f>
        <v>49</v>
      </c>
      <c r="E19" s="9">
        <v>49</v>
      </c>
      <c r="F19" s="9">
        <v>50</v>
      </c>
      <c r="G19" s="10">
        <f t="shared" si="0"/>
        <v>1</v>
      </c>
      <c r="H19" s="11">
        <v>2.0408163265306121E-2</v>
      </c>
      <c r="I19" s="12">
        <f t="shared" si="1"/>
        <v>1</v>
      </c>
      <c r="J19" s="13">
        <f t="shared" si="2"/>
        <v>2.0408163265306121E-2</v>
      </c>
      <c r="K19" s="14">
        <v>52</v>
      </c>
      <c r="L19" s="15">
        <v>55</v>
      </c>
      <c r="M19" s="15">
        <f t="shared" si="3"/>
        <v>56.375</v>
      </c>
      <c r="N19" s="10">
        <f t="shared" si="6"/>
        <v>1.375</v>
      </c>
      <c r="O19" s="11">
        <f t="shared" si="7"/>
        <v>2.5000000000000001E-2</v>
      </c>
      <c r="P19" s="12">
        <f t="shared" si="4"/>
        <v>7.375</v>
      </c>
      <c r="Q19" s="11">
        <f t="shared" si="5"/>
        <v>0.15051020408163265</v>
      </c>
    </row>
    <row r="20" spans="1:17" x14ac:dyDescent="0.2">
      <c r="A20" s="6" t="s">
        <v>24</v>
      </c>
      <c r="B20" s="9">
        <v>97</v>
      </c>
      <c r="C20" s="9">
        <v>97</v>
      </c>
      <c r="D20" s="9">
        <v>97</v>
      </c>
      <c r="E20" s="9">
        <v>97</v>
      </c>
      <c r="F20" s="9">
        <v>100</v>
      </c>
      <c r="G20" s="10">
        <f t="shared" si="0"/>
        <v>3</v>
      </c>
      <c r="H20" s="11">
        <v>3.0927835051546393E-2</v>
      </c>
      <c r="I20" s="12">
        <f t="shared" si="1"/>
        <v>3</v>
      </c>
      <c r="J20" s="13">
        <f t="shared" si="2"/>
        <v>3.0927835051546393E-2</v>
      </c>
      <c r="K20" s="14">
        <v>103</v>
      </c>
      <c r="L20" s="15">
        <v>108</v>
      </c>
      <c r="M20" s="15">
        <f t="shared" si="3"/>
        <v>110.7</v>
      </c>
      <c r="N20" s="10">
        <f t="shared" si="6"/>
        <v>2.7000000000000028</v>
      </c>
      <c r="O20" s="11">
        <f t="shared" si="7"/>
        <v>2.5000000000000026E-2</v>
      </c>
      <c r="P20" s="12">
        <f t="shared" si="4"/>
        <v>13.700000000000003</v>
      </c>
      <c r="Q20" s="11">
        <f t="shared" si="5"/>
        <v>0.14123711340206188</v>
      </c>
    </row>
    <row r="21" spans="1:17" x14ac:dyDescent="0.2">
      <c r="A21" s="6" t="s">
        <v>25</v>
      </c>
      <c r="B21" s="9">
        <v>75</v>
      </c>
      <c r="C21" s="9">
        <v>75</v>
      </c>
      <c r="D21" s="9">
        <f>B21</f>
        <v>75</v>
      </c>
      <c r="E21" s="9">
        <v>75</v>
      </c>
      <c r="F21" s="9">
        <v>77</v>
      </c>
      <c r="G21" s="10">
        <f t="shared" si="0"/>
        <v>2</v>
      </c>
      <c r="H21" s="11">
        <v>2.6666666666666668E-2</v>
      </c>
      <c r="I21" s="12">
        <f t="shared" si="1"/>
        <v>2</v>
      </c>
      <c r="J21" s="13">
        <f t="shared" si="2"/>
        <v>2.6666666666666668E-2</v>
      </c>
      <c r="K21" s="14">
        <v>79</v>
      </c>
      <c r="L21" s="15">
        <v>83</v>
      </c>
      <c r="M21" s="15">
        <f t="shared" si="3"/>
        <v>85.075000000000003</v>
      </c>
      <c r="N21" s="10">
        <f>M21-L21</f>
        <v>2.0750000000000028</v>
      </c>
      <c r="O21" s="11">
        <f>N21/L21</f>
        <v>2.5000000000000033E-2</v>
      </c>
      <c r="P21" s="12">
        <f t="shared" si="4"/>
        <v>10.075000000000003</v>
      </c>
      <c r="Q21" s="11">
        <f t="shared" si="5"/>
        <v>0.13433333333333336</v>
      </c>
    </row>
    <row r="22" spans="1:17" x14ac:dyDescent="0.2">
      <c r="A22" s="21" t="s">
        <v>26</v>
      </c>
      <c r="B22" s="22">
        <f t="shared" ref="B22:K22" si="8">SUM(B10:B21)-B12</f>
        <v>2899</v>
      </c>
      <c r="C22" s="22">
        <f t="shared" si="8"/>
        <v>2899</v>
      </c>
      <c r="D22" s="22">
        <f t="shared" si="8"/>
        <v>2899</v>
      </c>
      <c r="E22" s="22">
        <f t="shared" si="8"/>
        <v>2899</v>
      </c>
      <c r="F22" s="23">
        <f t="shared" si="8"/>
        <v>2986</v>
      </c>
      <c r="G22" s="23">
        <f t="shared" si="8"/>
        <v>87</v>
      </c>
      <c r="H22" s="23">
        <f t="shared" si="8"/>
        <v>0.28182721213967182</v>
      </c>
      <c r="I22" s="23">
        <f t="shared" si="8"/>
        <v>87</v>
      </c>
      <c r="J22" s="23">
        <f t="shared" si="8"/>
        <v>0.28182721213967182</v>
      </c>
      <c r="K22" s="24">
        <f t="shared" si="8"/>
        <v>3076</v>
      </c>
      <c r="L22" s="24">
        <f>SUM(L11:L21)-L12</f>
        <v>3230</v>
      </c>
      <c r="M22" s="24">
        <f>SUM(M11:M21)-M12</f>
        <v>3310.7499999999995</v>
      </c>
      <c r="N22" s="10">
        <f>M22-L22</f>
        <v>80.749999999999545</v>
      </c>
      <c r="O22" s="11">
        <f t="shared" si="7"/>
        <v>2.4999999999999859E-2</v>
      </c>
      <c r="P22" s="12">
        <f>M22-E22</f>
        <v>411.74999999999955</v>
      </c>
      <c r="Q22" s="11">
        <f>SUM(P22/E22)</f>
        <v>0.14203173508106229</v>
      </c>
    </row>
    <row r="23" spans="1:17" x14ac:dyDescent="0.2">
      <c r="A23" s="21" t="s">
        <v>27</v>
      </c>
      <c r="B23" s="25">
        <f>B12</f>
        <v>10</v>
      </c>
      <c r="C23" s="9">
        <f>C12</f>
        <v>10</v>
      </c>
      <c r="D23" s="9">
        <v>10</v>
      </c>
      <c r="E23" s="9">
        <f>E12</f>
        <v>10</v>
      </c>
      <c r="F23" s="9">
        <f>F12</f>
        <v>10</v>
      </c>
      <c r="G23" s="10">
        <f>F23-D23</f>
        <v>0</v>
      </c>
      <c r="H23" s="43"/>
      <c r="I23" s="44"/>
      <c r="J23" s="45"/>
      <c r="K23" s="14">
        <v>10</v>
      </c>
      <c r="L23" s="14">
        <v>11</v>
      </c>
      <c r="M23" s="14">
        <v>11</v>
      </c>
      <c r="N23" s="10">
        <f>M23-L23</f>
        <v>0</v>
      </c>
      <c r="O23" s="43"/>
      <c r="P23" s="44"/>
      <c r="Q23" s="45"/>
    </row>
    <row r="24" spans="1:17" x14ac:dyDescent="0.2">
      <c r="A24" s="26"/>
      <c r="B24" s="27"/>
      <c r="C24" s="28"/>
      <c r="D24" s="28"/>
      <c r="E24" s="28"/>
      <c r="F24" s="28"/>
      <c r="G24" s="29"/>
      <c r="H24" s="30"/>
      <c r="I24" s="30"/>
      <c r="J24" s="30"/>
      <c r="K24" s="31"/>
      <c r="L24" s="31"/>
      <c r="M24" s="31"/>
      <c r="N24" s="32"/>
      <c r="O24" s="33"/>
      <c r="P24" s="33"/>
      <c r="Q24" s="33"/>
    </row>
  </sheetData>
  <mergeCells count="11">
    <mergeCell ref="A8:Q8"/>
    <mergeCell ref="I9:J9"/>
    <mergeCell ref="P9:Q9"/>
    <mergeCell ref="H23:J23"/>
    <mergeCell ref="O23:Q23"/>
    <mergeCell ref="A7:Q7"/>
    <mergeCell ref="A1:Q1"/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M. Petway</dc:creator>
  <cp:lastModifiedBy>Nya Wilkins</cp:lastModifiedBy>
  <dcterms:created xsi:type="dcterms:W3CDTF">2025-03-31T20:16:46Z</dcterms:created>
  <dcterms:modified xsi:type="dcterms:W3CDTF">2026-02-18T20:47:02Z</dcterms:modified>
</cp:coreProperties>
</file>